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zekj\Desktop\"/>
    </mc:Choice>
  </mc:AlternateContent>
  <bookViews>
    <workbookView xWindow="0" yWindow="0" windowWidth="28800" windowHeight="12435" tabRatio="548"/>
  </bookViews>
  <sheets>
    <sheet name="Rekapitulace mezd " sheetId="8" r:id="rId1"/>
    <sheet name="List2" sheetId="9" r:id="rId2"/>
  </sheets>
  <definedNames>
    <definedName name="_xlnm._FilterDatabase" localSheetId="0" hidden="1">'Rekapitulace mezd '!$A$12:$L$12</definedName>
    <definedName name="_xlnm.Print_Area" localSheetId="0">'Rekapitulace mezd '!$A$1:$R$57</definedName>
    <definedName name="Z_27D8E706_4DF5_4841_8B57_F56464D2F3E1_.wvu.PrintArea" localSheetId="0" hidden="1">'Rekapitulace mezd '!$A$1:$M$63</definedName>
    <definedName name="Z_DF2F8F12_859C_4690_9308_B1AE1042871C_.wvu.PrintArea" localSheetId="0" hidden="1">'Rekapitulace mezd '!$A$1:$M$63</definedName>
  </definedNames>
  <calcPr calcId="162913"/>
  <customWorkbookViews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4" i="8" l="1"/>
  <c r="L45" i="8"/>
  <c r="L46" i="8"/>
  <c r="L43" i="8"/>
  <c r="L39" i="8"/>
  <c r="L40" i="8"/>
  <c r="L41" i="8"/>
  <c r="L38" i="8"/>
  <c r="L34" i="8"/>
  <c r="L35" i="8"/>
  <c r="L36" i="8"/>
  <c r="L33" i="8"/>
  <c r="L29" i="8"/>
  <c r="L30" i="8"/>
  <c r="L31" i="8"/>
  <c r="L28" i="8"/>
  <c r="L24" i="8"/>
  <c r="L25" i="8"/>
  <c r="L26" i="8"/>
  <c r="L23" i="8"/>
  <c r="L19" i="8"/>
  <c r="L20" i="8"/>
  <c r="L21" i="8"/>
  <c r="L18" i="8"/>
  <c r="L15" i="8"/>
  <c r="L16" i="8"/>
  <c r="L14" i="8"/>
  <c r="L13" i="8"/>
  <c r="L27" i="8" l="1"/>
  <c r="H46" i="8"/>
  <c r="K46" i="8" s="1"/>
  <c r="K39" i="8"/>
  <c r="K34" i="8"/>
  <c r="P19" i="8"/>
  <c r="K21" i="8"/>
  <c r="H45" i="8"/>
  <c r="K45" i="8" s="1"/>
  <c r="N45" i="8" s="1"/>
  <c r="H44" i="8"/>
  <c r="K44" i="8" s="1"/>
  <c r="H43" i="8"/>
  <c r="H47" i="8" s="1"/>
  <c r="H41" i="8"/>
  <c r="K41" i="8" s="1"/>
  <c r="H40" i="8"/>
  <c r="K40" i="8" s="1"/>
  <c r="H39" i="8"/>
  <c r="H38" i="8"/>
  <c r="H36" i="8"/>
  <c r="K36" i="8" s="1"/>
  <c r="H35" i="8"/>
  <c r="K35" i="8" s="1"/>
  <c r="H34" i="8"/>
  <c r="H33" i="8"/>
  <c r="H31" i="8"/>
  <c r="K31" i="8" s="1"/>
  <c r="H30" i="8"/>
  <c r="K30" i="8" s="1"/>
  <c r="H29" i="8"/>
  <c r="K29" i="8" s="1"/>
  <c r="H28" i="8"/>
  <c r="K28" i="8" s="1"/>
  <c r="H26" i="8"/>
  <c r="K26" i="8" s="1"/>
  <c r="H25" i="8"/>
  <c r="K25" i="8" s="1"/>
  <c r="N25" i="8" s="1"/>
  <c r="H24" i="8"/>
  <c r="K24" i="8" s="1"/>
  <c r="H23" i="8"/>
  <c r="K23" i="8"/>
  <c r="H21" i="8"/>
  <c r="H20" i="8"/>
  <c r="K20" i="8" s="1"/>
  <c r="H19" i="8"/>
  <c r="K19" i="8" s="1"/>
  <c r="H18" i="8"/>
  <c r="P18" i="8"/>
  <c r="H14" i="8"/>
  <c r="K14" i="8"/>
  <c r="N14" i="8" s="1"/>
  <c r="P14" i="8"/>
  <c r="O14" i="8"/>
  <c r="H15" i="8"/>
  <c r="K15" i="8" s="1"/>
  <c r="H16" i="8"/>
  <c r="K16" i="8" s="1"/>
  <c r="H13" i="8"/>
  <c r="K13" i="8" s="1"/>
  <c r="N13" i="8" s="1"/>
  <c r="P13" i="8" s="1"/>
  <c r="AA47" i="8"/>
  <c r="Z47" i="8"/>
  <c r="Y47" i="8"/>
  <c r="X47" i="8"/>
  <c r="W47" i="8"/>
  <c r="V47" i="8"/>
  <c r="U47" i="8"/>
  <c r="J47" i="8"/>
  <c r="I47" i="8"/>
  <c r="G47" i="8"/>
  <c r="F47" i="8"/>
  <c r="E47" i="8"/>
  <c r="D47" i="8"/>
  <c r="AC46" i="8"/>
  <c r="AB46" i="8"/>
  <c r="P46" i="8"/>
  <c r="O46" i="8"/>
  <c r="M46" i="8"/>
  <c r="AC45" i="8"/>
  <c r="AB45" i="8"/>
  <c r="P45" i="8"/>
  <c r="O45" i="8"/>
  <c r="M45" i="8"/>
  <c r="AC44" i="8"/>
  <c r="AB44" i="8"/>
  <c r="P44" i="8"/>
  <c r="O44" i="8"/>
  <c r="M44" i="8"/>
  <c r="M47" i="8" s="1"/>
  <c r="AC43" i="8"/>
  <c r="AB43" i="8"/>
  <c r="P43" i="8"/>
  <c r="O43" i="8"/>
  <c r="M43" i="8"/>
  <c r="AA42" i="8"/>
  <c r="Z42" i="8"/>
  <c r="Y42" i="8"/>
  <c r="X42" i="8"/>
  <c r="W42" i="8"/>
  <c r="V42" i="8"/>
  <c r="U42" i="8"/>
  <c r="AB42" i="8" s="1"/>
  <c r="J42" i="8"/>
  <c r="I42" i="8"/>
  <c r="G42" i="8"/>
  <c r="F42" i="8"/>
  <c r="E42" i="8"/>
  <c r="D42" i="8"/>
  <c r="AC41" i="8"/>
  <c r="AB41" i="8"/>
  <c r="P41" i="8"/>
  <c r="O41" i="8"/>
  <c r="M41" i="8"/>
  <c r="AC40" i="8"/>
  <c r="AB40" i="8"/>
  <c r="P40" i="8"/>
  <c r="O40" i="8"/>
  <c r="M40" i="8"/>
  <c r="AC39" i="8"/>
  <c r="AB39" i="8"/>
  <c r="P39" i="8"/>
  <c r="O39" i="8"/>
  <c r="O42" i="8" s="1"/>
  <c r="M39" i="8"/>
  <c r="AC38" i="8"/>
  <c r="AB38" i="8"/>
  <c r="P38" i="8"/>
  <c r="P42" i="8" s="1"/>
  <c r="O38" i="8"/>
  <c r="M38" i="8"/>
  <c r="AA37" i="8"/>
  <c r="Z37" i="8"/>
  <c r="Y37" i="8"/>
  <c r="X37" i="8"/>
  <c r="W37" i="8"/>
  <c r="V37" i="8"/>
  <c r="U37" i="8"/>
  <c r="J37" i="8"/>
  <c r="I37" i="8"/>
  <c r="G37" i="8"/>
  <c r="F37" i="8"/>
  <c r="E37" i="8"/>
  <c r="D37" i="8"/>
  <c r="AC36" i="8"/>
  <c r="AB36" i="8"/>
  <c r="P36" i="8"/>
  <c r="O36" i="8"/>
  <c r="M36" i="8"/>
  <c r="AC35" i="8"/>
  <c r="AB35" i="8"/>
  <c r="P35" i="8"/>
  <c r="O35" i="8"/>
  <c r="M35" i="8"/>
  <c r="AC34" i="8"/>
  <c r="AB34" i="8"/>
  <c r="P34" i="8"/>
  <c r="P37" i="8"/>
  <c r="O34" i="8"/>
  <c r="M34" i="8"/>
  <c r="AC33" i="8"/>
  <c r="AB33" i="8"/>
  <c r="P33" i="8"/>
  <c r="O33" i="8"/>
  <c r="M33" i="8"/>
  <c r="M37" i="8" s="1"/>
  <c r="L37" i="8"/>
  <c r="AA32" i="8"/>
  <c r="Z32" i="8"/>
  <c r="Y32" i="8"/>
  <c r="X32" i="8"/>
  <c r="W32" i="8"/>
  <c r="V32" i="8"/>
  <c r="U32" i="8"/>
  <c r="J32" i="8"/>
  <c r="I32" i="8"/>
  <c r="G32" i="8"/>
  <c r="F32" i="8"/>
  <c r="E32" i="8"/>
  <c r="D32" i="8"/>
  <c r="AC31" i="8"/>
  <c r="AB31" i="8"/>
  <c r="P31" i="8"/>
  <c r="O31" i="8"/>
  <c r="M31" i="8"/>
  <c r="AC30" i="8"/>
  <c r="AB30" i="8"/>
  <c r="P30" i="8"/>
  <c r="O30" i="8"/>
  <c r="M30" i="8"/>
  <c r="AC29" i="8"/>
  <c r="AB29" i="8"/>
  <c r="P29" i="8"/>
  <c r="O29" i="8"/>
  <c r="M29" i="8"/>
  <c r="AC28" i="8"/>
  <c r="AB28" i="8"/>
  <c r="P28" i="8"/>
  <c r="P32" i="8" s="1"/>
  <c r="O28" i="8"/>
  <c r="M28" i="8"/>
  <c r="AA27" i="8"/>
  <c r="Z27" i="8"/>
  <c r="Y27" i="8"/>
  <c r="X27" i="8"/>
  <c r="W27" i="8"/>
  <c r="V27" i="8"/>
  <c r="U27" i="8"/>
  <c r="AB27" i="8" s="1"/>
  <c r="J27" i="8"/>
  <c r="I27" i="8"/>
  <c r="G27" i="8"/>
  <c r="F27" i="8"/>
  <c r="E27" i="8"/>
  <c r="D27" i="8"/>
  <c r="AC26" i="8"/>
  <c r="AB26" i="8"/>
  <c r="P26" i="8"/>
  <c r="O26" i="8"/>
  <c r="M26" i="8"/>
  <c r="AC25" i="8"/>
  <c r="AB25" i="8"/>
  <c r="P25" i="8"/>
  <c r="O25" i="8"/>
  <c r="M25" i="8"/>
  <c r="AC24" i="8"/>
  <c r="AB24" i="8"/>
  <c r="P24" i="8"/>
  <c r="O24" i="8"/>
  <c r="M24" i="8"/>
  <c r="AC23" i="8"/>
  <c r="AB23" i="8"/>
  <c r="P23" i="8"/>
  <c r="P27" i="8" s="1"/>
  <c r="O23" i="8"/>
  <c r="M23" i="8"/>
  <c r="AA22" i="8"/>
  <c r="Z22" i="8"/>
  <c r="Y22" i="8"/>
  <c r="X22" i="8"/>
  <c r="W22" i="8"/>
  <c r="V22" i="8"/>
  <c r="U22" i="8"/>
  <c r="J22" i="8"/>
  <c r="AC22" i="8" s="1"/>
  <c r="I22" i="8"/>
  <c r="G22" i="8"/>
  <c r="F22" i="8"/>
  <c r="E22" i="8"/>
  <c r="D22" i="8"/>
  <c r="AC21" i="8"/>
  <c r="AB21" i="8"/>
  <c r="P21" i="8"/>
  <c r="O21" i="8"/>
  <c r="M21" i="8"/>
  <c r="AC20" i="8"/>
  <c r="AB20" i="8"/>
  <c r="P20" i="8"/>
  <c r="O20" i="8"/>
  <c r="M20" i="8"/>
  <c r="AC19" i="8"/>
  <c r="AB19" i="8"/>
  <c r="M19" i="8"/>
  <c r="AC18" i="8"/>
  <c r="AB18" i="8"/>
  <c r="O18" i="8"/>
  <c r="M18" i="8"/>
  <c r="AA17" i="8"/>
  <c r="Z17" i="8"/>
  <c r="Y17" i="8"/>
  <c r="X17" i="8"/>
  <c r="W17" i="8"/>
  <c r="V17" i="8"/>
  <c r="AB17" i="8"/>
  <c r="U17" i="8"/>
  <c r="J17" i="8"/>
  <c r="I17" i="8"/>
  <c r="G17" i="8"/>
  <c r="F17" i="8"/>
  <c r="E17" i="8"/>
  <c r="D17" i="8"/>
  <c r="D48" i="8" s="1"/>
  <c r="AC16" i="8"/>
  <c r="AB16" i="8"/>
  <c r="P16" i="8"/>
  <c r="O16" i="8"/>
  <c r="M16" i="8"/>
  <c r="AC15" i="8"/>
  <c r="AB15" i="8"/>
  <c r="P15" i="8"/>
  <c r="O15" i="8"/>
  <c r="M15" i="8"/>
  <c r="AC14" i="8"/>
  <c r="AB14" i="8"/>
  <c r="M14" i="8"/>
  <c r="AC13" i="8"/>
  <c r="AB13" i="8"/>
  <c r="M13" i="8"/>
  <c r="M17" i="8" s="1"/>
  <c r="O19" i="8"/>
  <c r="N24" i="8" l="1"/>
  <c r="Q24" i="8"/>
  <c r="AF24" i="8" s="1"/>
  <c r="Y48" i="8"/>
  <c r="E48" i="8"/>
  <c r="X48" i="8"/>
  <c r="U48" i="8"/>
  <c r="AA48" i="8"/>
  <c r="O27" i="8"/>
  <c r="Z48" i="8"/>
  <c r="M42" i="8"/>
  <c r="P47" i="8"/>
  <c r="P22" i="8"/>
  <c r="G48" i="8"/>
  <c r="M22" i="8"/>
  <c r="R24" i="8"/>
  <c r="M32" i="8"/>
  <c r="L47" i="8"/>
  <c r="O47" i="8"/>
  <c r="L42" i="8"/>
  <c r="O37" i="8"/>
  <c r="L32" i="8"/>
  <c r="O32" i="8"/>
  <c r="M27" i="8"/>
  <c r="R25" i="8"/>
  <c r="L22" i="8"/>
  <c r="L17" i="8"/>
  <c r="I48" i="8"/>
  <c r="P17" i="8"/>
  <c r="O13" i="8"/>
  <c r="O17" i="8" s="1"/>
  <c r="R13" i="8"/>
  <c r="Q13" i="8"/>
  <c r="R23" i="8"/>
  <c r="R14" i="8"/>
  <c r="Q14" i="8"/>
  <c r="N19" i="8"/>
  <c r="Q19" i="8" s="1"/>
  <c r="AB32" i="8"/>
  <c r="V48" i="8"/>
  <c r="N15" i="8"/>
  <c r="Q15" i="8" s="1"/>
  <c r="J48" i="8"/>
  <c r="R45" i="8"/>
  <c r="Q45" i="8"/>
  <c r="H22" i="8"/>
  <c r="K18" i="8"/>
  <c r="N35" i="8"/>
  <c r="Q35" i="8" s="1"/>
  <c r="N36" i="8"/>
  <c r="R36" i="8" s="1"/>
  <c r="F48" i="8"/>
  <c r="AB22" i="8"/>
  <c r="N16" i="8"/>
  <c r="Q16" i="8" s="1"/>
  <c r="R16" i="8"/>
  <c r="N28" i="8"/>
  <c r="R28" i="8" s="1"/>
  <c r="Q28" i="8"/>
  <c r="H37" i="8"/>
  <c r="H42" i="8"/>
  <c r="K38" i="8"/>
  <c r="N34" i="8"/>
  <c r="R34" i="8" s="1"/>
  <c r="Q34" i="8"/>
  <c r="K43" i="8"/>
  <c r="H32" i="8"/>
  <c r="R35" i="8"/>
  <c r="N39" i="8"/>
  <c r="Q39" i="8" s="1"/>
  <c r="N23" i="8"/>
  <c r="Q23" i="8"/>
  <c r="R26" i="8"/>
  <c r="H27" i="8"/>
  <c r="N26" i="8"/>
  <c r="Q26" i="8" s="1"/>
  <c r="AH24" i="8"/>
  <c r="W48" i="8"/>
  <c r="O22" i="8"/>
  <c r="AB37" i="8"/>
  <c r="H17" i="8"/>
  <c r="N29" i="8"/>
  <c r="R29" i="8" s="1"/>
  <c r="N46" i="8"/>
  <c r="Q46" i="8"/>
  <c r="N20" i="8"/>
  <c r="Q20" i="8" s="1"/>
  <c r="N31" i="8"/>
  <c r="Q31" i="8" s="1"/>
  <c r="AB47" i="8"/>
  <c r="Q25" i="8"/>
  <c r="N40" i="8"/>
  <c r="Q40" i="8" s="1"/>
  <c r="R40" i="8"/>
  <c r="N21" i="8"/>
  <c r="Q21" i="8" s="1"/>
  <c r="R21" i="8"/>
  <c r="K33" i="8"/>
  <c r="R46" i="8"/>
  <c r="N30" i="8"/>
  <c r="Q30" i="8" s="1"/>
  <c r="N41" i="8"/>
  <c r="R41" i="8" s="1"/>
  <c r="N44" i="8"/>
  <c r="Q44" i="8" s="1"/>
  <c r="AJ24" i="8" l="1"/>
  <c r="AG24" i="8"/>
  <c r="AI24" i="8"/>
  <c r="AE24" i="8"/>
  <c r="P48" i="8"/>
  <c r="AB48" i="8"/>
  <c r="R31" i="8"/>
  <c r="AD24" i="8"/>
  <c r="R39" i="8"/>
  <c r="R15" i="8"/>
  <c r="M48" i="8"/>
  <c r="M51" i="8" s="1"/>
  <c r="L48" i="8"/>
  <c r="L49" i="8" s="1"/>
  <c r="O48" i="8"/>
  <c r="O49" i="8" s="1"/>
  <c r="R17" i="8"/>
  <c r="AD13" i="8"/>
  <c r="AI13" i="8"/>
  <c r="AF13" i="8"/>
  <c r="AG13" i="8"/>
  <c r="AJ13" i="8"/>
  <c r="AH13" i="8"/>
  <c r="AE13" i="8"/>
  <c r="AG26" i="8"/>
  <c r="AD26" i="8"/>
  <c r="AE26" i="8"/>
  <c r="AF26" i="8"/>
  <c r="AJ26" i="8"/>
  <c r="AI26" i="8"/>
  <c r="AH26" i="8"/>
  <c r="AJ31" i="8"/>
  <c r="AG31" i="8"/>
  <c r="AH31" i="8"/>
  <c r="AF31" i="8"/>
  <c r="AE31" i="8"/>
  <c r="AD31" i="8"/>
  <c r="AK31" i="8" s="1"/>
  <c r="AI31" i="8"/>
  <c r="AF39" i="8"/>
  <c r="AI39" i="8"/>
  <c r="AH39" i="8"/>
  <c r="AD39" i="8"/>
  <c r="AG39" i="8"/>
  <c r="AJ39" i="8"/>
  <c r="AE39" i="8"/>
  <c r="AE15" i="8"/>
  <c r="AJ15" i="8"/>
  <c r="AI15" i="8"/>
  <c r="AG15" i="8"/>
  <c r="AH15" i="8"/>
  <c r="AF15" i="8"/>
  <c r="AD15" i="8"/>
  <c r="AH35" i="8"/>
  <c r="AG35" i="8"/>
  <c r="AD35" i="8"/>
  <c r="AI35" i="8"/>
  <c r="AE35" i="8"/>
  <c r="AF35" i="8"/>
  <c r="AJ35" i="8"/>
  <c r="AD40" i="8"/>
  <c r="AI40" i="8"/>
  <c r="AH40" i="8"/>
  <c r="AG40" i="8"/>
  <c r="AF40" i="8"/>
  <c r="AE40" i="8"/>
  <c r="AJ40" i="8"/>
  <c r="AI46" i="8"/>
  <c r="AE46" i="8"/>
  <c r="AD46" i="8"/>
  <c r="AF46" i="8"/>
  <c r="AJ46" i="8"/>
  <c r="AH46" i="8"/>
  <c r="AG46" i="8"/>
  <c r="Q29" i="8"/>
  <c r="AJ14" i="8"/>
  <c r="AF14" i="8"/>
  <c r="Q17" i="8"/>
  <c r="AI14" i="8"/>
  <c r="AG14" i="8"/>
  <c r="AD14" i="8"/>
  <c r="AE14" i="8"/>
  <c r="AH14" i="8"/>
  <c r="N33" i="8"/>
  <c r="Q33" i="8" s="1"/>
  <c r="AE34" i="8"/>
  <c r="AD34" i="8"/>
  <c r="AH34" i="8"/>
  <c r="AF34" i="8"/>
  <c r="AJ34" i="8"/>
  <c r="AG34" i="8"/>
  <c r="AI34" i="8"/>
  <c r="AI45" i="8"/>
  <c r="AJ45" i="8"/>
  <c r="AE45" i="8"/>
  <c r="AD45" i="8"/>
  <c r="AG45" i="8"/>
  <c r="AH45" i="8"/>
  <c r="AF45" i="8"/>
  <c r="R30" i="8"/>
  <c r="AH30" i="8" s="1"/>
  <c r="R20" i="8"/>
  <c r="AE20" i="8" s="1"/>
  <c r="AH23" i="8"/>
  <c r="AI23" i="8"/>
  <c r="AD23" i="8"/>
  <c r="Q27" i="8"/>
  <c r="AF23" i="8"/>
  <c r="AG23" i="8"/>
  <c r="AJ23" i="8"/>
  <c r="AE23" i="8"/>
  <c r="AG28" i="8"/>
  <c r="AJ28" i="8"/>
  <c r="AF28" i="8"/>
  <c r="AI28" i="8"/>
  <c r="AH28" i="8"/>
  <c r="Q32" i="8"/>
  <c r="AE28" i="8"/>
  <c r="AD28" i="8"/>
  <c r="N18" i="8"/>
  <c r="Q18" i="8" s="1"/>
  <c r="R18" i="8"/>
  <c r="R19" i="8"/>
  <c r="AD19" i="8" s="1"/>
  <c r="AG16" i="8"/>
  <c r="AF16" i="8"/>
  <c r="AI16" i="8"/>
  <c r="AJ16" i="8"/>
  <c r="AE16" i="8"/>
  <c r="AH16" i="8"/>
  <c r="AD16" i="8"/>
  <c r="R27" i="8"/>
  <c r="AI30" i="8"/>
  <c r="AD30" i="8"/>
  <c r="AE30" i="8"/>
  <c r="AJ30" i="8"/>
  <c r="Q41" i="8"/>
  <c r="AH21" i="8"/>
  <c r="AJ21" i="8"/>
  <c r="AI21" i="8"/>
  <c r="AF21" i="8"/>
  <c r="AE21" i="8"/>
  <c r="AD21" i="8"/>
  <c r="AG21" i="8"/>
  <c r="AH25" i="8"/>
  <c r="AD25" i="8"/>
  <c r="AF25" i="8"/>
  <c r="AG25" i="8"/>
  <c r="AE25" i="8"/>
  <c r="AJ25" i="8"/>
  <c r="AI25" i="8"/>
  <c r="R44" i="8"/>
  <c r="AI44" i="8" s="1"/>
  <c r="H48" i="8"/>
  <c r="N43" i="8"/>
  <c r="R43" i="8" s="1"/>
  <c r="R47" i="8" s="1"/>
  <c r="Q43" i="8"/>
  <c r="N38" i="8"/>
  <c r="R38" i="8" s="1"/>
  <c r="R42" i="8" s="1"/>
  <c r="M50" i="8"/>
  <c r="Q36" i="8"/>
  <c r="AK24" i="8" l="1"/>
  <c r="AK16" i="8"/>
  <c r="AI19" i="8"/>
  <c r="Q38" i="8"/>
  <c r="AG44" i="8"/>
  <c r="AK40" i="8"/>
  <c r="AH19" i="8"/>
  <c r="AE19" i="8"/>
  <c r="AD17" i="8"/>
  <c r="AH17" i="8"/>
  <c r="AI17" i="8"/>
  <c r="AK13" i="8"/>
  <c r="AG17" i="8"/>
  <c r="AJ17" i="8"/>
  <c r="AG18" i="8"/>
  <c r="AF18" i="8"/>
  <c r="AJ18" i="8"/>
  <c r="AD18" i="8"/>
  <c r="AI18" i="8"/>
  <c r="Q22" i="8"/>
  <c r="AH18" i="8"/>
  <c r="AE18" i="8"/>
  <c r="Q37" i="8"/>
  <c r="AI41" i="8"/>
  <c r="AH41" i="8"/>
  <c r="AD41" i="8"/>
  <c r="AG41" i="8"/>
  <c r="AE41" i="8"/>
  <c r="AJ41" i="8"/>
  <c r="AF41" i="8"/>
  <c r="AK28" i="8"/>
  <c r="AE27" i="8"/>
  <c r="AK34" i="8"/>
  <c r="AH20" i="8"/>
  <c r="R22" i="8"/>
  <c r="AD27" i="8"/>
  <c r="AK23" i="8"/>
  <c r="AK15" i="8"/>
  <c r="AJ36" i="8"/>
  <c r="AI36" i="8"/>
  <c r="AD36" i="8"/>
  <c r="AH36" i="8"/>
  <c r="AF36" i="8"/>
  <c r="AG36" i="8"/>
  <c r="AE36" i="8"/>
  <c r="AK21" i="8"/>
  <c r="AF44" i="8"/>
  <c r="AE44" i="8"/>
  <c r="AG30" i="8"/>
  <c r="AF30" i="8"/>
  <c r="AG27" i="8"/>
  <c r="AI27" i="8"/>
  <c r="R32" i="8"/>
  <c r="R33" i="8"/>
  <c r="R37" i="8" s="1"/>
  <c r="AE17" i="8"/>
  <c r="AF29" i="8"/>
  <c r="AI29" i="8"/>
  <c r="AI32" i="8" s="1"/>
  <c r="AE29" i="8"/>
  <c r="AE32" i="8" s="1"/>
  <c r="AJ29" i="8"/>
  <c r="AJ32" i="8" s="1"/>
  <c r="AD29" i="8"/>
  <c r="AD32" i="8" s="1"/>
  <c r="AG29" i="8"/>
  <c r="AG32" i="8" s="1"/>
  <c r="AH29" i="8"/>
  <c r="AH32" i="8" s="1"/>
  <c r="AF20" i="8"/>
  <c r="AD20" i="8"/>
  <c r="AJ19" i="8"/>
  <c r="AG19" i="8"/>
  <c r="AI20" i="8"/>
  <c r="AF43" i="8"/>
  <c r="Q47" i="8"/>
  <c r="AD43" i="8"/>
  <c r="AH43" i="8"/>
  <c r="AJ43" i="8"/>
  <c r="AG43" i="8"/>
  <c r="AG47" i="8" s="1"/>
  <c r="AI43" i="8"/>
  <c r="AI47" i="8" s="1"/>
  <c r="AE43" i="8"/>
  <c r="AH44" i="8"/>
  <c r="AJ44" i="8"/>
  <c r="AJ27" i="8"/>
  <c r="AJ20" i="8"/>
  <c r="AD38" i="8"/>
  <c r="AE38" i="8"/>
  <c r="AG38" i="8"/>
  <c r="AH38" i="8"/>
  <c r="Q42" i="8"/>
  <c r="AJ38" i="8"/>
  <c r="AF38" i="8"/>
  <c r="AI38" i="8"/>
  <c r="AK25" i="8"/>
  <c r="AD44" i="8"/>
  <c r="AF27" i="8"/>
  <c r="AH27" i="8"/>
  <c r="AK45" i="8"/>
  <c r="AK14" i="8"/>
  <c r="AF17" i="8"/>
  <c r="AK46" i="8"/>
  <c r="AK35" i="8"/>
  <c r="AG20" i="8"/>
  <c r="AK39" i="8"/>
  <c r="AK26" i="8"/>
  <c r="AF19" i="8"/>
  <c r="AI42" i="8" l="1"/>
  <c r="AH42" i="8"/>
  <c r="AK30" i="8"/>
  <c r="AF32" i="8"/>
  <c r="AE22" i="8"/>
  <c r="AK17" i="8"/>
  <c r="AK44" i="8"/>
  <c r="Q48" i="8"/>
  <c r="AJ42" i="8"/>
  <c r="AE42" i="8"/>
  <c r="AD33" i="8"/>
  <c r="AD37" i="8" s="1"/>
  <c r="AG33" i="8"/>
  <c r="AG37" i="8" s="1"/>
  <c r="AK19" i="8"/>
  <c r="AD42" i="8"/>
  <c r="AK38" i="8"/>
  <c r="AK41" i="8"/>
  <c r="AH22" i="8"/>
  <c r="AJ47" i="8"/>
  <c r="AF47" i="8"/>
  <c r="AK20" i="8"/>
  <c r="AK29" i="8"/>
  <c r="AH33" i="8"/>
  <c r="AH37" i="8" s="1"/>
  <c r="AF22" i="8"/>
  <c r="AD47" i="8"/>
  <c r="AK43" i="8"/>
  <c r="AK27" i="8"/>
  <c r="AD22" i="8"/>
  <c r="AK18" i="8"/>
  <c r="AF33" i="8"/>
  <c r="AF37" i="8" s="1"/>
  <c r="AJ33" i="8"/>
  <c r="AJ37" i="8" s="1"/>
  <c r="AJ22" i="8"/>
  <c r="AF42" i="8"/>
  <c r="AG42" i="8"/>
  <c r="AE47" i="8"/>
  <c r="AH47" i="8"/>
  <c r="AK36" i="8"/>
  <c r="R48" i="8"/>
  <c r="AE33" i="8"/>
  <c r="AE37" i="8" s="1"/>
  <c r="AI33" i="8"/>
  <c r="AI37" i="8" s="1"/>
  <c r="AI22" i="8"/>
  <c r="AG22" i="8"/>
  <c r="AG48" i="8" l="1"/>
  <c r="AK32" i="8"/>
  <c r="AK22" i="8"/>
  <c r="AK47" i="8"/>
  <c r="AF48" i="8"/>
  <c r="AK42" i="8"/>
  <c r="Q49" i="8"/>
  <c r="AE48" i="8"/>
  <c r="AI48" i="8"/>
  <c r="AH48" i="8"/>
  <c r="AK33" i="8"/>
  <c r="AK37" i="8" s="1"/>
  <c r="R50" i="8"/>
  <c r="R51" i="8"/>
  <c r="AJ48" i="8"/>
  <c r="AD48" i="8"/>
  <c r="AK48" i="8" l="1"/>
</calcChain>
</file>

<file path=xl/comments1.xml><?xml version="1.0" encoding="utf-8"?>
<comments xmlns="http://schemas.openxmlformats.org/spreadsheetml/2006/main">
  <authors>
    <author>hrstkova</author>
    <author>sustalp</author>
    <author>Eva</author>
    <author>Růžek Jiří</author>
  </authors>
  <commentList>
    <comment ref="D10" authorId="0" shapeId="0">
      <text>
        <r>
          <rPr>
            <sz val="12"/>
            <color indexed="81"/>
            <rFont val="Arial"/>
            <family val="2"/>
            <charset val="238"/>
          </rPr>
          <t xml:space="preserve">
tj. základní mzda,plat,příplatky a doplatky ke mzdě nebo platu, odměny za pracovní pohotovost a jiné složky mzdy nebo platu, které byly v  daném období zaměstnancům zúčtovány k výplatě (bez dávek nemocenského pojištění, bez  nezpůsobilých složek mzdy). Jedná se o hrubé mzdy, tj. před snížením o pojistné na všeobecné zdravotní pojištění a sociální zabezpečení, zálohové splátky daně z příjmů FO a další zákonné nebo se zaměstnancem dohodnuté srážky.</t>
        </r>
      </text>
    </comment>
    <comment ref="I10" authorId="1" shapeId="0">
      <text>
        <r>
          <rPr>
            <sz val="12"/>
            <color indexed="81"/>
            <rFont val="Arial"/>
            <family val="2"/>
            <charset val="238"/>
          </rPr>
          <t>Uvádí se VŽDY, tj. u plného či částečného úvazku.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1" authorId="0" shapeId="0">
      <text>
        <r>
          <rPr>
            <sz val="12"/>
            <color indexed="81"/>
            <rFont val="Arial"/>
            <family val="2"/>
            <charset val="238"/>
          </rPr>
          <t>jen ve výši limitů zákonných náhrad vyplácených dle zákoníku práce.</t>
        </r>
      </text>
    </comment>
    <comment ref="F11" authorId="1" shapeId="0">
      <text>
        <r>
          <rPr>
            <sz val="12"/>
            <color indexed="81"/>
            <rFont val="Arial"/>
            <family val="2"/>
            <charset val="238"/>
          </rPr>
          <t xml:space="preserve">
v případě požadavku na proplacení způsobilé výše náhrady za dovolenou.
Automaticky se přičitá k Hrubé mzdě.</t>
        </r>
      </text>
    </comment>
    <comment ref="G11" authorId="2" shape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Arial"/>
            <family val="2"/>
            <charset val="238"/>
          </rPr>
          <t xml:space="preserve">prémie,odměny zúčtované  zaměstnanci.
Vždy doložení zdůvodnění výplaty těchto odměn; 
Odměny a prémie, které byly zúčtovány v jednom měsící, ale vztahují se k delšímu časovému období, je nutné nárokovat jen jejich alikvotní část a rozpustit do daného reportovacího/referenčního období.
Automaticky se připočte k alikvotní části Hrubé mzdy.
</t>
        </r>
      </text>
    </comment>
    <comment ref="B17" authorId="3" shapeId="0">
      <text>
        <r>
          <rPr>
            <sz val="12"/>
            <color indexed="81"/>
            <rFont val="Arial"/>
            <family val="2"/>
            <charset val="238"/>
          </rPr>
          <t>vybrat měsíc</t>
        </r>
      </text>
    </comment>
  </commentList>
</comments>
</file>

<file path=xl/sharedStrings.xml><?xml version="1.0" encoding="utf-8"?>
<sst xmlns="http://schemas.openxmlformats.org/spreadsheetml/2006/main" count="98" uniqueCount="53">
  <si>
    <t>Celkem</t>
  </si>
  <si>
    <t>Název příjemce:</t>
  </si>
  <si>
    <t>Číslo projektu:</t>
  </si>
  <si>
    <t>xxxx</t>
  </si>
  <si>
    <t>přílohy (viz Náležitosti dokladování):</t>
  </si>
  <si>
    <t>Náhrady za čerpanou dovolenou</t>
  </si>
  <si>
    <t>xxx</t>
  </si>
  <si>
    <t>Název projektu:</t>
  </si>
  <si>
    <t>Náhrady za dočasnou pracovní neschopnost</t>
  </si>
  <si>
    <t>Období trvání projektu/monitorovací období:</t>
  </si>
  <si>
    <t xml:space="preserve">Počet hodin odpracováných u daného zaměstnavatele </t>
  </si>
  <si>
    <t>XXX</t>
  </si>
  <si>
    <t>Hrubá mzda k výplatě bez odměn,prémií, bez náhrad za dovolenou, prac.neschopnost
(v Kč)</t>
  </si>
  <si>
    <t>Měsíc</t>
  </si>
  <si>
    <t>Vypracoval (Titul, jméno, příjmení):</t>
  </si>
  <si>
    <t>(podpis)</t>
  </si>
  <si>
    <t>(Podpis)</t>
  </si>
  <si>
    <t>Schválil (statutární zástupce či jím pověřená osoba) (Titul, jméno, příjmení):</t>
  </si>
  <si>
    <t>WP 1</t>
  </si>
  <si>
    <t>WP 2</t>
  </si>
  <si>
    <t>WP 3</t>
  </si>
  <si>
    <t>WP 4</t>
  </si>
  <si>
    <t>WP 5</t>
  </si>
  <si>
    <t>WP 6</t>
  </si>
  <si>
    <t>WP 0</t>
  </si>
  <si>
    <t>Počet hodin odpracovaných pro příslušnou WP (dle timesheetu)</t>
  </si>
  <si>
    <t>Podíl mzdových výdajů dle WP a pracovníka/měsíc</t>
  </si>
  <si>
    <t>Pozn:</t>
  </si>
  <si>
    <t>Úrazové pojištění zaměstnavatele</t>
  </si>
  <si>
    <t>Odvod do FKSP</t>
  </si>
  <si>
    <t>Úrazové pojištění zaměstnavatele po korekci</t>
  </si>
  <si>
    <t>Přepočet kurzem</t>
  </si>
  <si>
    <t xml:space="preserve">REKAPITULACE MZDOVÝCH VÝDAJŮ </t>
  </si>
  <si>
    <t>CELKEM</t>
  </si>
  <si>
    <t>kontrola</t>
  </si>
  <si>
    <t>Vyplňuje Partner tam, kde je to relevantní</t>
  </si>
  <si>
    <t>Mezisoučet za měsíc</t>
  </si>
  <si>
    <t>Prémie, odměny (propočet alikvotní části k měsíční mzdě)</t>
  </si>
  <si>
    <t>Způsobilá výše hrubé mzdy               (po korekcích)</t>
  </si>
  <si>
    <t xml:space="preserve">Způsobilá výše Odvodů na soc. a zdrav. pojištění               (po korekcích) </t>
  </si>
  <si>
    <r>
      <t xml:space="preserve">Zúčtovaná </t>
    </r>
    <r>
      <rPr>
        <b/>
        <u/>
        <sz val="10"/>
        <rFont val="Arial"/>
        <family val="2"/>
        <charset val="238"/>
      </rPr>
      <t>způsobilá</t>
    </r>
    <r>
      <rPr>
        <b/>
        <sz val="10"/>
        <rFont val="Arial"/>
        <family val="2"/>
        <charset val="238"/>
      </rPr>
      <t xml:space="preserve"> hrubá mzda k výplatě (v Kč) za měsíc:</t>
    </r>
  </si>
  <si>
    <r>
      <t>Počet odpracovaných hodin</t>
    </r>
    <r>
      <rPr>
        <b/>
        <u/>
        <sz val="10"/>
        <rFont val="Arial"/>
        <family val="2"/>
        <charset val="238"/>
      </rPr>
      <t xml:space="preserve"> na projektu</t>
    </r>
  </si>
  <si>
    <r>
      <t xml:space="preserve">Způsobilá průměrná hodinová sazba na projekt 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color indexed="12"/>
        <rFont val="Arial"/>
        <family val="2"/>
        <charset val="238"/>
      </rPr>
      <t xml:space="preserve">(včetně prémií, odměn a náhrad za dovolenou) </t>
    </r>
    <r>
      <rPr>
        <b/>
        <sz val="10"/>
        <color indexed="10"/>
        <rFont val="Arial"/>
        <family val="2"/>
        <charset val="238"/>
      </rPr>
      <t>bez odvodů SZ a ZP !!!</t>
    </r>
  </si>
  <si>
    <t>Způsobilá hrubá mzda včetně náhrad za dočasnou pracovní neschopnost  !!za projekt!!  bez sociálních odvodů za zaměstnavatele (v Kč)</t>
  </si>
  <si>
    <t>Jméno zaměstnance   (pracovní pozice)</t>
  </si>
  <si>
    <t>Druh pracovního poměru</t>
  </si>
  <si>
    <t>Celkem nárokovaná hrubá mzda včetně náhrad</t>
  </si>
  <si>
    <t>Korekce k Odvodům na soc. a zdrav. Pojištění - k sloupci (12)</t>
  </si>
  <si>
    <t>Korekce ke Způsobilé hrubé mzdě - ke sloupci (13)</t>
  </si>
  <si>
    <r>
      <t xml:space="preserve">Níže uvedené údaje se týkají pouze pracovníků, jejichž mzdové náklady jsou nárokované k proplacení v rámci projektu pracující na pracovní poměr, dohody o pracích konaných mimo pracovní poměr (DPČ a DPP).  </t>
    </r>
    <r>
      <rPr>
        <b/>
        <i/>
        <sz val="10"/>
        <color indexed="10"/>
        <rFont val="Arial"/>
        <family val="2"/>
        <charset val="238"/>
      </rPr>
      <t>Partner tiskne Rekapitulaci se zakrytými sloupci č. (14) až (18).</t>
    </r>
  </si>
  <si>
    <r>
      <t>Kontrola hodinové sazby</t>
    </r>
    <r>
      <rPr>
        <b/>
        <sz val="10"/>
        <color indexed="10"/>
        <rFont val="Arial"/>
        <family val="2"/>
        <charset val="238"/>
      </rPr>
      <t xml:space="preserve">                             </t>
    </r>
  </si>
  <si>
    <t>Vyplňuje Centrum (Kontrolor tiskne Rekapitulaci s odkrytými sloupci č. (14) až (18)).</t>
  </si>
  <si>
    <t>Odvody soc. a zdrav. poj. - zaměstnavatel (33,8% z hrubé mzdy)
(v Kč) za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</si>
</sst>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"/>
    <numFmt numFmtId="166" formatCode="\(#\)"/>
    <numFmt numFmtId="167" formatCode="_-* #,##0.0\ _D_M_-;\-* #,##0.0\ _D_M_-;_-* &quot;-&quot;??\ _D_M_-;_-@_-"/>
    <numFmt numFmtId="168" formatCode="#,##0.000"/>
    <numFmt numFmtId="169" formatCode="[$-405]mmmm\ yyyy"/>
    <numFmt numFmtId="170" formatCode="0.0_ ;\-0.0\ "/>
  </numFmts>
  <fonts count="22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2"/>
      <color indexed="81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name val="Arial CE"/>
      <charset val="238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b/>
      <sz val="10"/>
      <color indexed="12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</cellStyleXfs>
  <cellXfs count="259">
    <xf numFmtId="0" fontId="0" fillId="0" borderId="0" xfId="0"/>
    <xf numFmtId="0" fontId="2" fillId="0" borderId="0" xfId="3"/>
    <xf numFmtId="0" fontId="2" fillId="0" borderId="0" xfId="3" applyBorder="1" applyAlignment="1"/>
    <xf numFmtId="0" fontId="2" fillId="0" borderId="0" xfId="3" applyBorder="1" applyAlignment="1">
      <alignment wrapText="1"/>
    </xf>
    <xf numFmtId="49" fontId="2" fillId="0" borderId="0" xfId="3" applyNumberFormat="1" applyFont="1" applyAlignment="1" applyProtection="1">
      <alignment horizontal="center"/>
      <protection hidden="1"/>
    </xf>
    <xf numFmtId="0" fontId="2" fillId="0" borderId="0" xfId="3" applyFont="1" applyBorder="1" applyAlignment="1" applyProtection="1">
      <protection hidden="1"/>
    </xf>
    <xf numFmtId="0" fontId="6" fillId="0" borderId="0" xfId="3" applyFont="1" applyBorder="1" applyAlignment="1"/>
    <xf numFmtId="0" fontId="2" fillId="0" borderId="0" xfId="3" applyBorder="1" applyAlignment="1" applyProtection="1">
      <protection hidden="1"/>
    </xf>
    <xf numFmtId="49" fontId="2" fillId="0" borderId="0" xfId="3" applyNumberFormat="1" applyAlignment="1" applyProtection="1">
      <alignment horizontal="center"/>
      <protection hidden="1"/>
    </xf>
    <xf numFmtId="0" fontId="2" fillId="0" borderId="0" xfId="3" applyBorder="1" applyAlignment="1" applyProtection="1">
      <alignment wrapText="1"/>
      <protection hidden="1"/>
    </xf>
    <xf numFmtId="0" fontId="2" fillId="0" borderId="0" xfId="3" applyFont="1"/>
    <xf numFmtId="0" fontId="6" fillId="0" borderId="0" xfId="3" applyFont="1"/>
    <xf numFmtId="0" fontId="5" fillId="0" borderId="0" xfId="3" applyFont="1"/>
    <xf numFmtId="0" fontId="3" fillId="0" borderId="0" xfId="3" applyFont="1" applyAlignment="1">
      <alignment horizontal="center"/>
    </xf>
    <xf numFmtId="0" fontId="2" fillId="0" borderId="0" xfId="3" applyFont="1" applyBorder="1" applyAlignment="1">
      <alignment horizontal="left" wrapText="1"/>
    </xf>
    <xf numFmtId="0" fontId="6" fillId="0" borderId="0" xfId="3" applyFont="1" applyBorder="1" applyAlignment="1">
      <alignment wrapText="1"/>
    </xf>
    <xf numFmtId="0" fontId="2" fillId="0" borderId="0" xfId="3" applyFont="1" applyBorder="1" applyAlignment="1">
      <alignment wrapText="1"/>
    </xf>
    <xf numFmtId="0" fontId="6" fillId="2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169" fontId="2" fillId="0" borderId="0" xfId="3" applyNumberFormat="1" applyFont="1"/>
    <xf numFmtId="166" fontId="2" fillId="4" borderId="1" xfId="3" applyNumberFormat="1" applyFill="1" applyBorder="1" applyAlignment="1">
      <alignment horizontal="center"/>
    </xf>
    <xf numFmtId="166" fontId="2" fillId="4" borderId="4" xfId="3" applyNumberFormat="1" applyFill="1" applyBorder="1" applyAlignment="1">
      <alignment horizontal="center"/>
    </xf>
    <xf numFmtId="166" fontId="2" fillId="4" borderId="5" xfId="3" applyNumberFormat="1" applyFill="1" applyBorder="1" applyAlignment="1">
      <alignment horizontal="center"/>
    </xf>
    <xf numFmtId="166" fontId="2" fillId="4" borderId="6" xfId="3" applyNumberFormat="1" applyFill="1" applyBorder="1" applyAlignment="1">
      <alignment horizontal="center"/>
    </xf>
    <xf numFmtId="0" fontId="12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/>
    <xf numFmtId="17" fontId="15" fillId="0" borderId="10" xfId="3" applyNumberFormat="1" applyFont="1" applyFill="1" applyBorder="1" applyAlignment="1"/>
    <xf numFmtId="4" fontId="15" fillId="0" borderId="11" xfId="3" applyNumberFormat="1" applyFont="1" applyFill="1" applyBorder="1" applyAlignment="1"/>
    <xf numFmtId="167" fontId="15" fillId="0" borderId="11" xfId="1" applyNumberFormat="1" applyFont="1" applyFill="1" applyBorder="1" applyAlignment="1">
      <alignment horizontal="right"/>
    </xf>
    <xf numFmtId="167" fontId="15" fillId="0" borderId="11" xfId="1" applyNumberFormat="1" applyFont="1" applyFill="1" applyBorder="1" applyAlignment="1"/>
    <xf numFmtId="3" fontId="15" fillId="0" borderId="12" xfId="3" applyNumberFormat="1" applyFont="1" applyFill="1" applyBorder="1" applyAlignment="1">
      <alignment horizontal="center"/>
    </xf>
    <xf numFmtId="0" fontId="15" fillId="0" borderId="13" xfId="3" applyFont="1" applyBorder="1"/>
    <xf numFmtId="0" fontId="15" fillId="0" borderId="14" xfId="3" applyFont="1" applyBorder="1"/>
    <xf numFmtId="165" fontId="15" fillId="2" borderId="15" xfId="3" applyNumberFormat="1" applyFont="1" applyFill="1" applyBorder="1"/>
    <xf numFmtId="4" fontId="15" fillId="3" borderId="14" xfId="3" applyNumberFormat="1" applyFont="1" applyFill="1" applyBorder="1"/>
    <xf numFmtId="0" fontId="15" fillId="0" borderId="0" xfId="3" applyFont="1"/>
    <xf numFmtId="169" fontId="15" fillId="0" borderId="0" xfId="3" applyNumberFormat="1" applyFont="1"/>
    <xf numFmtId="165" fontId="15" fillId="2" borderId="16" xfId="3" applyNumberFormat="1" applyFont="1" applyFill="1" applyBorder="1"/>
    <xf numFmtId="0" fontId="15" fillId="0" borderId="17" xfId="3" applyFont="1" applyFill="1" applyBorder="1" applyAlignment="1"/>
    <xf numFmtId="0" fontId="15" fillId="0" borderId="18" xfId="3" applyFont="1" applyFill="1" applyBorder="1" applyAlignment="1"/>
    <xf numFmtId="0" fontId="15" fillId="3" borderId="19" xfId="3" applyFont="1" applyFill="1" applyBorder="1" applyAlignment="1"/>
    <xf numFmtId="4" fontId="15" fillId="3" borderId="20" xfId="3" applyNumberFormat="1" applyFont="1" applyFill="1" applyBorder="1" applyAlignment="1"/>
    <xf numFmtId="0" fontId="12" fillId="2" borderId="19" xfId="3" applyFont="1" applyFill="1" applyBorder="1"/>
    <xf numFmtId="0" fontId="12" fillId="2" borderId="21" xfId="3" applyFont="1" applyFill="1" applyBorder="1"/>
    <xf numFmtId="165" fontId="15" fillId="2" borderId="22" xfId="3" applyNumberFormat="1" applyFont="1" applyFill="1" applyBorder="1"/>
    <xf numFmtId="4" fontId="12" fillId="3" borderId="21" xfId="3" applyNumberFormat="1" applyFont="1" applyFill="1" applyBorder="1"/>
    <xf numFmtId="0" fontId="15" fillId="0" borderId="10" xfId="3" applyFont="1" applyBorder="1"/>
    <xf numFmtId="0" fontId="15" fillId="0" borderId="11" xfId="3" applyFont="1" applyBorder="1"/>
    <xf numFmtId="0" fontId="15" fillId="0" borderId="14" xfId="3" applyFont="1" applyFill="1" applyBorder="1"/>
    <xf numFmtId="4" fontId="15" fillId="5" borderId="23" xfId="3" applyNumberFormat="1" applyFont="1" applyFill="1" applyBorder="1" applyAlignment="1"/>
    <xf numFmtId="4" fontId="15" fillId="0" borderId="0" xfId="3" applyNumberFormat="1" applyFont="1"/>
    <xf numFmtId="17" fontId="15" fillId="0" borderId="24" xfId="3" applyNumberFormat="1" applyFont="1" applyFill="1" applyBorder="1" applyAlignment="1"/>
    <xf numFmtId="165" fontId="15" fillId="2" borderId="25" xfId="3" applyNumberFormat="1" applyFont="1" applyFill="1" applyBorder="1"/>
    <xf numFmtId="0" fontId="15" fillId="2" borderId="22" xfId="3" applyFont="1" applyFill="1" applyBorder="1"/>
    <xf numFmtId="0" fontId="15" fillId="2" borderId="7" xfId="3" applyFont="1" applyFill="1" applyBorder="1"/>
    <xf numFmtId="0" fontId="16" fillId="0" borderId="0" xfId="3" applyFont="1"/>
    <xf numFmtId="0" fontId="15" fillId="0" borderId="0" xfId="3" applyFont="1" applyBorder="1"/>
    <xf numFmtId="0" fontId="17" fillId="0" borderId="0" xfId="3" applyFont="1" applyFill="1" applyBorder="1" applyAlignment="1"/>
    <xf numFmtId="10" fontId="12" fillId="0" borderId="26" xfId="3" applyNumberFormat="1" applyFont="1" applyFill="1" applyBorder="1" applyAlignment="1"/>
    <xf numFmtId="2" fontId="15" fillId="6" borderId="26" xfId="3" applyNumberFormat="1" applyFont="1" applyFill="1" applyBorder="1" applyAlignment="1"/>
    <xf numFmtId="0" fontId="15" fillId="0" borderId="0" xfId="3" applyFont="1" applyBorder="1" applyAlignment="1"/>
    <xf numFmtId="4" fontId="18" fillId="0" borderId="0" xfId="3" applyNumberFormat="1" applyFont="1" applyFill="1" applyBorder="1" applyAlignment="1">
      <alignment horizontal="center" vertical="center"/>
    </xf>
    <xf numFmtId="2" fontId="15" fillId="0" borderId="0" xfId="3" applyNumberFormat="1" applyFont="1" applyFill="1" applyBorder="1" applyAlignment="1"/>
    <xf numFmtId="0" fontId="17" fillId="0" borderId="0" xfId="3" applyFont="1" applyFill="1" applyBorder="1" applyAlignment="1">
      <alignment horizontal="left"/>
    </xf>
    <xf numFmtId="2" fontId="15" fillId="7" borderId="26" xfId="3" applyNumberFormat="1" applyFont="1" applyFill="1" applyBorder="1" applyAlignment="1"/>
    <xf numFmtId="49" fontId="18" fillId="0" borderId="0" xfId="3" applyNumberFormat="1" applyFont="1" applyFill="1" applyBorder="1" applyAlignment="1" applyProtection="1">
      <alignment horizontal="center" vertical="center"/>
      <protection hidden="1"/>
    </xf>
    <xf numFmtId="49" fontId="18" fillId="0" borderId="0" xfId="3" applyNumberFormat="1" applyFont="1" applyAlignment="1" applyProtection="1">
      <alignment horizontal="center"/>
      <protection hidden="1"/>
    </xf>
    <xf numFmtId="0" fontId="15" fillId="0" borderId="27" xfId="3" applyFont="1" applyBorder="1" applyAlignment="1">
      <alignment wrapText="1"/>
    </xf>
    <xf numFmtId="0" fontId="15" fillId="0" borderId="0" xfId="3" applyFont="1" applyBorder="1" applyAlignment="1">
      <alignment wrapText="1"/>
    </xf>
    <xf numFmtId="0" fontId="15" fillId="0" borderId="28" xfId="3" applyFont="1" applyBorder="1" applyAlignment="1">
      <alignment horizontal="center" wrapText="1"/>
    </xf>
    <xf numFmtId="0" fontId="15" fillId="0" borderId="0" xfId="3" applyFont="1" applyBorder="1" applyAlignment="1">
      <alignment horizontal="center" wrapText="1"/>
    </xf>
    <xf numFmtId="49" fontId="18" fillId="0" borderId="0" xfId="3" applyNumberFormat="1" applyFont="1" applyBorder="1" applyAlignment="1" applyProtection="1">
      <alignment horizontal="center"/>
      <protection hidden="1"/>
    </xf>
    <xf numFmtId="49" fontId="18" fillId="0" borderId="0" xfId="3" applyNumberFormat="1" applyFont="1" applyBorder="1" applyAlignment="1" applyProtection="1">
      <alignment horizontal="center" vertical="center"/>
      <protection hidden="1"/>
    </xf>
    <xf numFmtId="0" fontId="18" fillId="0" borderId="0" xfId="3" applyFont="1" applyBorder="1" applyAlignment="1" applyProtection="1">
      <alignment horizontal="center" vertical="center"/>
      <protection hidden="1"/>
    </xf>
    <xf numFmtId="49" fontId="15" fillId="0" borderId="0" xfId="3" applyNumberFormat="1" applyFont="1" applyAlignment="1" applyProtection="1">
      <alignment horizontal="center"/>
      <protection hidden="1"/>
    </xf>
    <xf numFmtId="4" fontId="15" fillId="0" borderId="0" xfId="3" applyNumberFormat="1" applyFont="1" applyBorder="1" applyProtection="1">
      <protection hidden="1"/>
    </xf>
    <xf numFmtId="0" fontId="15" fillId="0" borderId="0" xfId="3" applyFont="1" applyFill="1" applyBorder="1" applyAlignment="1">
      <alignment horizontal="center"/>
    </xf>
    <xf numFmtId="4" fontId="15" fillId="0" borderId="0" xfId="3" applyNumberFormat="1" applyFont="1" applyBorder="1" applyAlignment="1"/>
    <xf numFmtId="0" fontId="19" fillId="0" borderId="0" xfId="3" applyFont="1"/>
    <xf numFmtId="0" fontId="15" fillId="0" borderId="0" xfId="3" applyFont="1" applyFill="1" applyBorder="1" applyAlignment="1">
      <alignment horizontal="left"/>
    </xf>
    <xf numFmtId="0" fontId="15" fillId="0" borderId="6" xfId="3" applyFont="1" applyFill="1" applyBorder="1" applyAlignment="1">
      <alignment horizontal="left"/>
    </xf>
    <xf numFmtId="0" fontId="15" fillId="0" borderId="8" xfId="3" applyFont="1" applyFill="1" applyBorder="1" applyAlignment="1">
      <alignment horizontal="left"/>
    </xf>
    <xf numFmtId="0" fontId="15" fillId="0" borderId="8" xfId="3" applyFont="1" applyBorder="1"/>
    <xf numFmtId="0" fontId="15" fillId="0" borderId="29" xfId="3" applyFont="1" applyBorder="1"/>
    <xf numFmtId="4" fontId="2" fillId="10" borderId="9" xfId="3" applyNumberFormat="1" applyFill="1" applyBorder="1" applyAlignment="1">
      <alignment horizontal="center"/>
    </xf>
    <xf numFmtId="4" fontId="2" fillId="10" borderId="30" xfId="3" applyNumberFormat="1" applyFill="1" applyBorder="1" applyAlignment="1">
      <alignment horizontal="center"/>
    </xf>
    <xf numFmtId="167" fontId="15" fillId="11" borderId="11" xfId="1" applyNumberFormat="1" applyFont="1" applyFill="1" applyBorder="1" applyAlignment="1"/>
    <xf numFmtId="166" fontId="2" fillId="4" borderId="31" xfId="3" applyNumberFormat="1" applyFill="1" applyBorder="1" applyAlignment="1">
      <alignment horizontal="center"/>
    </xf>
    <xf numFmtId="4" fontId="15" fillId="5" borderId="31" xfId="3" applyNumberFormat="1" applyFont="1" applyFill="1" applyBorder="1" applyAlignment="1"/>
    <xf numFmtId="166" fontId="2" fillId="4" borderId="20" xfId="3" applyNumberFormat="1" applyFill="1" applyBorder="1" applyAlignment="1">
      <alignment horizontal="center"/>
    </xf>
    <xf numFmtId="4" fontId="2" fillId="10" borderId="32" xfId="3" applyNumberFormat="1" applyFill="1" applyBorder="1" applyAlignment="1" applyProtection="1">
      <alignment horizontal="center"/>
      <protection hidden="1"/>
    </xf>
    <xf numFmtId="4" fontId="15" fillId="5" borderId="21" xfId="3" applyNumberFormat="1" applyFont="1" applyFill="1" applyBorder="1" applyAlignment="1"/>
    <xf numFmtId="0" fontId="15" fillId="0" borderId="33" xfId="3" applyFont="1" applyFill="1" applyBorder="1" applyAlignment="1"/>
    <xf numFmtId="0" fontId="15" fillId="3" borderId="7" xfId="3" applyFont="1" applyFill="1" applyBorder="1" applyAlignment="1"/>
    <xf numFmtId="166" fontId="2" fillId="4" borderId="29" xfId="3" applyNumberFormat="1" applyFill="1" applyBorder="1" applyAlignment="1">
      <alignment horizontal="center"/>
    </xf>
    <xf numFmtId="4" fontId="15" fillId="3" borderId="30" xfId="3" applyNumberFormat="1" applyFont="1" applyFill="1" applyBorder="1" applyAlignment="1"/>
    <xf numFmtId="4" fontId="15" fillId="3" borderId="31" xfId="3" applyNumberFormat="1" applyFont="1" applyFill="1" applyBorder="1" applyAlignment="1"/>
    <xf numFmtId="165" fontId="15" fillId="3" borderId="20" xfId="1" applyNumberFormat="1" applyFont="1" applyFill="1" applyBorder="1" applyAlignment="1">
      <alignment horizontal="center"/>
    </xf>
    <xf numFmtId="166" fontId="2" fillId="4" borderId="7" xfId="3" applyNumberFormat="1" applyFill="1" applyBorder="1" applyAlignment="1">
      <alignment horizontal="center"/>
    </xf>
    <xf numFmtId="3" fontId="15" fillId="10" borderId="33" xfId="3" applyNumberFormat="1" applyFont="1" applyFill="1" applyBorder="1" applyAlignment="1" applyProtection="1">
      <alignment horizontal="center"/>
      <protection hidden="1"/>
    </xf>
    <xf numFmtId="4" fontId="15" fillId="5" borderId="7" xfId="3" applyNumberFormat="1" applyFont="1" applyFill="1" applyBorder="1" applyAlignment="1"/>
    <xf numFmtId="4" fontId="15" fillId="5" borderId="26" xfId="3" applyNumberFormat="1" applyFont="1" applyFill="1" applyBorder="1" applyAlignment="1">
      <alignment horizontal="center"/>
    </xf>
    <xf numFmtId="4" fontId="15" fillId="12" borderId="26" xfId="3" applyNumberFormat="1" applyFont="1" applyFill="1" applyBorder="1" applyAlignment="1">
      <alignment horizontal="center"/>
    </xf>
    <xf numFmtId="0" fontId="12" fillId="3" borderId="21" xfId="3" applyFont="1" applyFill="1" applyBorder="1" applyAlignment="1"/>
    <xf numFmtId="0" fontId="12" fillId="3" borderId="19" xfId="3" applyFont="1" applyFill="1" applyBorder="1" applyAlignment="1"/>
    <xf numFmtId="0" fontId="12" fillId="3" borderId="7" xfId="3" applyFont="1" applyFill="1" applyBorder="1" applyAlignment="1"/>
    <xf numFmtId="4" fontId="12" fillId="4" borderId="20" xfId="3" applyNumberFormat="1" applyFont="1" applyFill="1" applyBorder="1" applyAlignment="1"/>
    <xf numFmtId="4" fontId="12" fillId="13" borderId="20" xfId="3" applyNumberFormat="1" applyFont="1" applyFill="1" applyBorder="1" applyAlignment="1">
      <alignment horizontal="center"/>
    </xf>
    <xf numFmtId="4" fontId="12" fillId="4" borderId="31" xfId="3" applyNumberFormat="1" applyFont="1" applyFill="1" applyBorder="1" applyAlignment="1"/>
    <xf numFmtId="4" fontId="12" fillId="4" borderId="26" xfId="3" applyNumberFormat="1" applyFont="1" applyFill="1" applyBorder="1" applyAlignment="1">
      <alignment horizontal="center"/>
    </xf>
    <xf numFmtId="4" fontId="12" fillId="4" borderId="7" xfId="3" applyNumberFormat="1" applyFont="1" applyFill="1" applyBorder="1" applyAlignment="1"/>
    <xf numFmtId="4" fontId="12" fillId="4" borderId="23" xfId="3" applyNumberFormat="1" applyFont="1" applyFill="1" applyBorder="1" applyAlignment="1"/>
    <xf numFmtId="4" fontId="12" fillId="4" borderId="21" xfId="3" applyNumberFormat="1" applyFont="1" applyFill="1" applyBorder="1" applyAlignment="1"/>
    <xf numFmtId="0" fontId="12" fillId="0" borderId="0" xfId="3" applyFont="1"/>
    <xf numFmtId="169" fontId="12" fillId="0" borderId="0" xfId="3" applyNumberFormat="1" applyFont="1"/>
    <xf numFmtId="0" fontId="20" fillId="3" borderId="21" xfId="3" applyFont="1" applyFill="1" applyBorder="1" applyAlignment="1"/>
    <xf numFmtId="0" fontId="6" fillId="3" borderId="34" xfId="3" applyFont="1" applyFill="1" applyBorder="1" applyAlignment="1">
      <alignment horizontal="center" vertical="center" wrapText="1"/>
    </xf>
    <xf numFmtId="4" fontId="15" fillId="3" borderId="20" xfId="3" applyNumberFormat="1" applyFont="1" applyFill="1" applyBorder="1" applyAlignment="1">
      <alignment horizontal="right"/>
    </xf>
    <xf numFmtId="4" fontId="15" fillId="3" borderId="11" xfId="3" applyNumberFormat="1" applyFont="1" applyFill="1" applyBorder="1" applyAlignment="1">
      <alignment horizontal="right"/>
    </xf>
    <xf numFmtId="166" fontId="2" fillId="4" borderId="35" xfId="3" applyNumberFormat="1" applyFill="1" applyBorder="1" applyAlignment="1">
      <alignment horizontal="center"/>
    </xf>
    <xf numFmtId="166" fontId="2" fillId="4" borderId="22" xfId="3" applyNumberFormat="1" applyFill="1" applyBorder="1" applyAlignment="1">
      <alignment horizontal="center"/>
    </xf>
    <xf numFmtId="166" fontId="2" fillId="4" borderId="19" xfId="3" applyNumberFormat="1" applyFill="1" applyBorder="1" applyAlignment="1">
      <alignment horizontal="center"/>
    </xf>
    <xf numFmtId="4" fontId="15" fillId="11" borderId="11" xfId="3" applyNumberFormat="1" applyFont="1" applyFill="1" applyBorder="1" applyAlignment="1"/>
    <xf numFmtId="4" fontId="15" fillId="11" borderId="20" xfId="3" applyNumberFormat="1" applyFont="1" applyFill="1" applyBorder="1" applyAlignment="1"/>
    <xf numFmtId="0" fontId="14" fillId="0" borderId="0" xfId="0" applyFont="1" applyBorder="1" applyAlignment="1">
      <alignment wrapText="1"/>
    </xf>
    <xf numFmtId="4" fontId="15" fillId="3" borderId="15" xfId="3" applyNumberFormat="1" applyFont="1" applyFill="1" applyBorder="1"/>
    <xf numFmtId="4" fontId="15" fillId="3" borderId="16" xfId="3" applyNumberFormat="1" applyFont="1" applyFill="1" applyBorder="1"/>
    <xf numFmtId="4" fontId="12" fillId="3" borderId="26" xfId="3" applyNumberFormat="1" applyFont="1" applyFill="1" applyBorder="1"/>
    <xf numFmtId="4" fontId="15" fillId="3" borderId="13" xfId="3" applyNumberFormat="1" applyFont="1" applyFill="1" applyBorder="1"/>
    <xf numFmtId="4" fontId="12" fillId="3" borderId="19" xfId="3" applyNumberFormat="1" applyFont="1" applyFill="1" applyBorder="1"/>
    <xf numFmtId="170" fontId="15" fillId="2" borderId="36" xfId="3" applyNumberFormat="1" applyFont="1" applyFill="1" applyBorder="1"/>
    <xf numFmtId="170" fontId="15" fillId="2" borderId="37" xfId="3" applyNumberFormat="1" applyFont="1" applyFill="1" applyBorder="1"/>
    <xf numFmtId="170" fontId="15" fillId="2" borderId="38" xfId="3" applyNumberFormat="1" applyFont="1" applyFill="1" applyBorder="1"/>
    <xf numFmtId="170" fontId="15" fillId="2" borderId="39" xfId="3" applyNumberFormat="1" applyFont="1" applyFill="1" applyBorder="1"/>
    <xf numFmtId="170" fontId="15" fillId="2" borderId="40" xfId="3" applyNumberFormat="1" applyFont="1" applyFill="1" applyBorder="1"/>
    <xf numFmtId="170" fontId="15" fillId="2" borderId="12" xfId="3" applyNumberFormat="1" applyFont="1" applyFill="1" applyBorder="1"/>
    <xf numFmtId="170" fontId="15" fillId="2" borderId="26" xfId="3" applyNumberFormat="1" applyFont="1" applyFill="1" applyBorder="1"/>
    <xf numFmtId="170" fontId="15" fillId="2" borderId="5" xfId="3" applyNumberFormat="1" applyFont="1" applyFill="1" applyBorder="1"/>
    <xf numFmtId="4" fontId="12" fillId="3" borderId="35" xfId="3" applyNumberFormat="1" applyFont="1" applyFill="1" applyBorder="1"/>
    <xf numFmtId="0" fontId="12" fillId="2" borderId="26" xfId="3" applyFont="1" applyFill="1" applyBorder="1"/>
    <xf numFmtId="0" fontId="6" fillId="0" borderId="35" xfId="3" applyFont="1" applyFill="1" applyBorder="1" applyAlignment="1">
      <alignment horizontal="left"/>
    </xf>
    <xf numFmtId="0" fontId="15" fillId="0" borderId="31" xfId="3" applyFont="1" applyBorder="1" applyAlignment="1">
      <alignment horizontal="left"/>
    </xf>
    <xf numFmtId="0" fontId="6" fillId="0" borderId="41" xfId="3" applyFont="1" applyFill="1" applyBorder="1" applyAlignment="1">
      <alignment horizontal="left"/>
    </xf>
    <xf numFmtId="4" fontId="18" fillId="0" borderId="42" xfId="3" applyNumberFormat="1" applyFont="1" applyFill="1" applyBorder="1" applyAlignment="1">
      <alignment horizontal="left" vertical="center"/>
    </xf>
    <xf numFmtId="0" fontId="15" fillId="0" borderId="43" xfId="3" applyFont="1" applyBorder="1" applyAlignment="1">
      <alignment horizontal="left"/>
    </xf>
    <xf numFmtId="0" fontId="2" fillId="14" borderId="0" xfId="3" applyFill="1"/>
    <xf numFmtId="0" fontId="15" fillId="14" borderId="0" xfId="3" applyFont="1" applyFill="1"/>
    <xf numFmtId="168" fontId="15" fillId="0" borderId="44" xfId="3" applyNumberFormat="1" applyFont="1" applyFill="1" applyBorder="1" applyAlignment="1">
      <alignment horizontal="center"/>
    </xf>
    <xf numFmtId="168" fontId="15" fillId="0" borderId="30" xfId="3" applyNumberFormat="1" applyFont="1" applyFill="1" applyBorder="1" applyAlignment="1">
      <alignment horizontal="center"/>
    </xf>
    <xf numFmtId="3" fontId="15" fillId="8" borderId="29" xfId="3" applyNumberFormat="1" applyFont="1" applyFill="1" applyBorder="1" applyAlignment="1" applyProtection="1">
      <alignment horizontal="center"/>
      <protection hidden="1"/>
    </xf>
    <xf numFmtId="3" fontId="15" fillId="8" borderId="31" xfId="3" applyNumberFormat="1" applyFont="1" applyFill="1" applyBorder="1" applyAlignment="1" applyProtection="1">
      <alignment horizontal="center"/>
      <protection hidden="1"/>
    </xf>
    <xf numFmtId="4" fontId="15" fillId="8" borderId="31" xfId="3" applyNumberFormat="1" applyFont="1" applyFill="1" applyBorder="1" applyAlignment="1">
      <alignment horizontal="center"/>
    </xf>
    <xf numFmtId="4" fontId="12" fillId="8" borderId="31" xfId="3" applyNumberFormat="1" applyFont="1" applyFill="1" applyBorder="1" applyAlignment="1">
      <alignment horizontal="center"/>
    </xf>
    <xf numFmtId="0" fontId="15" fillId="14" borderId="0" xfId="3" applyFont="1" applyFill="1" applyBorder="1"/>
    <xf numFmtId="4" fontId="15" fillId="0" borderId="0" xfId="3" applyNumberFormat="1" applyFont="1" applyBorder="1"/>
    <xf numFmtId="0" fontId="0" fillId="14" borderId="45" xfId="0" applyFill="1" applyBorder="1" applyAlignment="1">
      <alignment horizontal="center" vertical="center" wrapText="1"/>
    </xf>
    <xf numFmtId="0" fontId="6" fillId="14" borderId="45" xfId="3" applyFont="1" applyFill="1" applyBorder="1" applyAlignment="1">
      <alignment horizontal="center" vertical="center" wrapText="1"/>
    </xf>
    <xf numFmtId="166" fontId="2" fillId="14" borderId="45" xfId="3" applyNumberFormat="1" applyFill="1" applyBorder="1" applyAlignment="1">
      <alignment horizontal="center"/>
    </xf>
    <xf numFmtId="4" fontId="2" fillId="14" borderId="45" xfId="3" applyNumberFormat="1" applyFill="1" applyBorder="1" applyAlignment="1">
      <alignment horizontal="center"/>
    </xf>
    <xf numFmtId="4" fontId="15" fillId="14" borderId="45" xfId="3" applyNumberFormat="1" applyFont="1" applyFill="1" applyBorder="1" applyAlignment="1"/>
    <xf numFmtId="4" fontId="12" fillId="14" borderId="45" xfId="3" applyNumberFormat="1" applyFont="1" applyFill="1" applyBorder="1" applyAlignment="1"/>
    <xf numFmtId="2" fontId="15" fillId="14" borderId="27" xfId="3" applyNumberFormat="1" applyFont="1" applyFill="1" applyBorder="1" applyAlignment="1"/>
    <xf numFmtId="4" fontId="12" fillId="14" borderId="27" xfId="3" applyNumberFormat="1" applyFont="1" applyFill="1" applyBorder="1" applyAlignment="1">
      <alignment horizontal="center"/>
    </xf>
    <xf numFmtId="0" fontId="15" fillId="0" borderId="42" xfId="3" applyFont="1" applyFill="1" applyBorder="1"/>
    <xf numFmtId="0" fontId="15" fillId="3" borderId="35" xfId="3" applyFont="1" applyFill="1" applyBorder="1" applyAlignment="1">
      <alignment horizontal="center"/>
    </xf>
    <xf numFmtId="0" fontId="15" fillId="3" borderId="7" xfId="3" applyFont="1" applyFill="1" applyBorder="1" applyAlignment="1">
      <alignment horizontal="center"/>
    </xf>
    <xf numFmtId="0" fontId="15" fillId="3" borderId="31" xfId="3" applyFont="1" applyFill="1" applyBorder="1" applyAlignment="1">
      <alignment horizontal="center"/>
    </xf>
    <xf numFmtId="0" fontId="12" fillId="0" borderId="35" xfId="3" applyFont="1" applyFill="1" applyBorder="1" applyAlignment="1">
      <alignment horizontal="center"/>
    </xf>
    <xf numFmtId="0" fontId="12" fillId="0" borderId="7" xfId="3" applyFont="1" applyFill="1" applyBorder="1" applyAlignment="1">
      <alignment horizontal="center"/>
    </xf>
    <xf numFmtId="0" fontId="12" fillId="0" borderId="31" xfId="3" applyFont="1" applyFill="1" applyBorder="1" applyAlignment="1">
      <alignment horizontal="center"/>
    </xf>
    <xf numFmtId="0" fontId="6" fillId="3" borderId="5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12" fillId="3" borderId="35" xfId="3" applyFont="1" applyFill="1" applyBorder="1" applyAlignment="1">
      <alignment horizontal="center"/>
    </xf>
    <xf numFmtId="0" fontId="12" fillId="3" borderId="7" xfId="3" applyFont="1" applyFill="1" applyBorder="1" applyAlignment="1">
      <alignment horizontal="center"/>
    </xf>
    <xf numFmtId="0" fontId="12" fillId="3" borderId="31" xfId="3" applyFont="1" applyFill="1" applyBorder="1" applyAlignment="1">
      <alignment horizontal="center"/>
    </xf>
    <xf numFmtId="0" fontId="15" fillId="0" borderId="7" xfId="3" applyFont="1" applyFill="1" applyBorder="1" applyAlignment="1">
      <alignment horizontal="center"/>
    </xf>
    <xf numFmtId="0" fontId="15" fillId="0" borderId="31" xfId="3" applyFont="1" applyFill="1" applyBorder="1" applyAlignment="1">
      <alignment horizontal="center"/>
    </xf>
    <xf numFmtId="0" fontId="12" fillId="3" borderId="35" xfId="3" applyFont="1" applyFill="1" applyBorder="1" applyAlignment="1">
      <alignment horizontal="center" wrapText="1"/>
    </xf>
    <xf numFmtId="0" fontId="12" fillId="3" borderId="7" xfId="3" applyFont="1" applyFill="1" applyBorder="1" applyAlignment="1">
      <alignment horizontal="center" wrapText="1"/>
    </xf>
    <xf numFmtId="0" fontId="12" fillId="3" borderId="31" xfId="3" applyFont="1" applyFill="1" applyBorder="1" applyAlignment="1">
      <alignment horizontal="center" wrapText="1"/>
    </xf>
    <xf numFmtId="4" fontId="12" fillId="9" borderId="35" xfId="3" applyNumberFormat="1" applyFont="1" applyFill="1" applyBorder="1" applyAlignment="1">
      <alignment horizontal="center"/>
    </xf>
    <xf numFmtId="4" fontId="12" fillId="9" borderId="31" xfId="3" applyNumberFormat="1" applyFont="1" applyFill="1" applyBorder="1" applyAlignment="1">
      <alignment horizontal="center"/>
    </xf>
    <xf numFmtId="0" fontId="12" fillId="0" borderId="6" xfId="3" applyFont="1" applyFill="1" applyBorder="1" applyAlignment="1">
      <alignment horizontal="left"/>
    </xf>
    <xf numFmtId="0" fontId="12" fillId="0" borderId="29" xfId="3" applyFont="1" applyFill="1" applyBorder="1" applyAlignment="1">
      <alignment horizontal="left"/>
    </xf>
    <xf numFmtId="0" fontId="6" fillId="5" borderId="60" xfId="3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center" vertical="center" wrapText="1"/>
    </xf>
    <xf numFmtId="0" fontId="6" fillId="5" borderId="43" xfId="3" applyFont="1" applyFill="1" applyBorder="1" applyAlignment="1">
      <alignment horizontal="center" vertical="center" wrapText="1"/>
    </xf>
    <xf numFmtId="0" fontId="6" fillId="5" borderId="29" xfId="3" applyFont="1" applyFill="1" applyBorder="1" applyAlignment="1">
      <alignment horizontal="center" vertical="center" wrapText="1"/>
    </xf>
    <xf numFmtId="0" fontId="6" fillId="3" borderId="61" xfId="3" applyFont="1" applyFill="1" applyBorder="1" applyAlignment="1">
      <alignment horizontal="center" vertical="center" wrapText="1"/>
    </xf>
    <xf numFmtId="0" fontId="6" fillId="3" borderId="62" xfId="3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3" xfId="3" applyFont="1" applyFill="1" applyBorder="1" applyAlignment="1">
      <alignment horizontal="center" vertical="center" wrapText="1"/>
    </xf>
    <xf numFmtId="0" fontId="6" fillId="0" borderId="42" xfId="3" applyFont="1" applyBorder="1" applyAlignment="1">
      <alignment horizontal="center" vertical="center"/>
    </xf>
    <xf numFmtId="0" fontId="6" fillId="0" borderId="43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29" xfId="3" applyFont="1" applyBorder="1" applyAlignment="1">
      <alignment horizontal="center" vertical="center"/>
    </xf>
    <xf numFmtId="0" fontId="6" fillId="0" borderId="41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12" fillId="0" borderId="35" xfId="3" applyFont="1" applyFill="1" applyBorder="1" applyAlignment="1">
      <alignment horizontal="left"/>
    </xf>
    <xf numFmtId="0" fontId="12" fillId="0" borderId="7" xfId="3" applyFont="1" applyFill="1" applyBorder="1" applyAlignment="1">
      <alignment horizontal="left"/>
    </xf>
    <xf numFmtId="0" fontId="12" fillId="0" borderId="31" xfId="3" applyFont="1" applyFill="1" applyBorder="1" applyAlignment="1">
      <alignment horizontal="left"/>
    </xf>
    <xf numFmtId="0" fontId="6" fillId="3" borderId="57" xfId="3" applyFont="1" applyFill="1" applyBorder="1" applyAlignment="1">
      <alignment horizontal="center" vertical="center" wrapText="1"/>
    </xf>
    <xf numFmtId="0" fontId="6" fillId="3" borderId="58" xfId="3" applyFont="1" applyFill="1" applyBorder="1" applyAlignment="1">
      <alignment horizontal="center" vertical="center" wrapText="1"/>
    </xf>
    <xf numFmtId="0" fontId="6" fillId="3" borderId="15" xfId="3" applyFont="1" applyFill="1" applyBorder="1" applyAlignment="1">
      <alignment horizontal="center" vertical="center" wrapText="1"/>
    </xf>
    <xf numFmtId="0" fontId="6" fillId="3" borderId="25" xfId="3" applyFont="1" applyFill="1" applyBorder="1" applyAlignment="1">
      <alignment horizontal="center" vertical="center" wrapText="1"/>
    </xf>
    <xf numFmtId="0" fontId="6" fillId="5" borderId="40" xfId="3" applyFont="1" applyFill="1" applyBorder="1" applyAlignment="1">
      <alignment horizontal="center" vertical="center" wrapText="1"/>
    </xf>
    <xf numFmtId="0" fontId="6" fillId="5" borderId="5" xfId="3" applyFont="1" applyFill="1" applyBorder="1" applyAlignment="1">
      <alignment horizontal="center" vertical="center" wrapText="1"/>
    </xf>
    <xf numFmtId="0" fontId="6" fillId="5" borderId="42" xfId="3" applyFont="1" applyFill="1" applyBorder="1" applyAlignment="1">
      <alignment horizontal="center" vertical="center" wrapText="1"/>
    </xf>
    <xf numFmtId="0" fontId="6" fillId="5" borderId="8" xfId="3" applyFont="1" applyFill="1" applyBorder="1" applyAlignment="1">
      <alignment horizontal="center" vertical="center" wrapText="1"/>
    </xf>
    <xf numFmtId="0" fontId="6" fillId="12" borderId="59" xfId="3" applyFont="1" applyFill="1" applyBorder="1" applyAlignment="1">
      <alignment horizontal="center" vertical="center" wrapText="1"/>
    </xf>
    <xf numFmtId="0" fontId="6" fillId="12" borderId="4" xfId="3" applyFont="1" applyFill="1" applyBorder="1" applyAlignment="1">
      <alignment horizontal="center" vertical="center" wrapText="1"/>
    </xf>
    <xf numFmtId="4" fontId="12" fillId="9" borderId="7" xfId="3" applyNumberFormat="1" applyFont="1" applyFill="1" applyBorder="1" applyAlignment="1">
      <alignment horizontal="center"/>
    </xf>
    <xf numFmtId="0" fontId="12" fillId="0" borderId="41" xfId="3" applyFont="1" applyBorder="1" applyAlignment="1">
      <alignment horizontal="left"/>
    </xf>
    <xf numFmtId="0" fontId="12" fillId="0" borderId="43" xfId="3" applyFont="1" applyBorder="1" applyAlignment="1">
      <alignment horizontal="left"/>
    </xf>
    <xf numFmtId="0" fontId="12" fillId="2" borderId="21" xfId="3" applyFont="1" applyFill="1" applyBorder="1" applyAlignment="1">
      <alignment horizontal="center" vertical="center"/>
    </xf>
    <xf numFmtId="0" fontId="12" fillId="2" borderId="20" xfId="3" applyFont="1" applyFill="1" applyBorder="1" applyAlignment="1">
      <alignment horizontal="center" vertical="center"/>
    </xf>
    <xf numFmtId="0" fontId="12" fillId="2" borderId="22" xfId="3" applyFont="1" applyFill="1" applyBorder="1" applyAlignment="1">
      <alignment horizontal="center" vertical="center"/>
    </xf>
    <xf numFmtId="0" fontId="12" fillId="3" borderId="35" xfId="3" applyFont="1" applyFill="1" applyBorder="1" applyAlignment="1">
      <alignment horizontal="center" vertical="center"/>
    </xf>
    <xf numFmtId="0" fontId="12" fillId="3" borderId="7" xfId="3" applyFont="1" applyFill="1" applyBorder="1" applyAlignment="1">
      <alignment horizontal="center" vertical="center"/>
    </xf>
    <xf numFmtId="0" fontId="12" fillId="3" borderId="31" xfId="3" applyFont="1" applyFill="1" applyBorder="1" applyAlignment="1">
      <alignment horizontal="center" vertical="center"/>
    </xf>
    <xf numFmtId="0" fontId="6" fillId="8" borderId="43" xfId="3" applyFont="1" applyFill="1" applyBorder="1" applyAlignment="1">
      <alignment horizontal="center" vertical="center" wrapText="1"/>
    </xf>
    <xf numFmtId="0" fontId="6" fillId="8" borderId="29" xfId="3" applyFont="1" applyFill="1" applyBorder="1" applyAlignment="1">
      <alignment horizontal="center" vertical="center" wrapText="1"/>
    </xf>
    <xf numFmtId="0" fontId="6" fillId="3" borderId="52" xfId="3" applyFont="1" applyFill="1" applyBorder="1" applyAlignment="1">
      <alignment horizontal="center" vertical="center" wrapText="1"/>
    </xf>
    <xf numFmtId="0" fontId="6" fillId="3" borderId="53" xfId="3" applyFont="1" applyFill="1" applyBorder="1" applyAlignment="1">
      <alignment horizontal="center" vertical="center" wrapText="1"/>
    </xf>
    <xf numFmtId="0" fontId="12" fillId="3" borderId="49" xfId="3" applyFont="1" applyFill="1" applyBorder="1" applyAlignment="1">
      <alignment horizontal="left"/>
    </xf>
    <xf numFmtId="0" fontId="12" fillId="3" borderId="50" xfId="3" applyFont="1" applyFill="1" applyBorder="1" applyAlignment="1">
      <alignment horizontal="left"/>
    </xf>
    <xf numFmtId="0" fontId="12" fillId="3" borderId="44" xfId="3" applyFont="1" applyFill="1" applyBorder="1" applyAlignment="1">
      <alignment horizontal="left"/>
    </xf>
    <xf numFmtId="0" fontId="15" fillId="0" borderId="50" xfId="3" applyFont="1" applyFill="1" applyBorder="1" applyAlignment="1">
      <alignment horizontal="center"/>
    </xf>
    <xf numFmtId="0" fontId="15" fillId="0" borderId="44" xfId="3" applyFont="1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12" fillId="3" borderId="46" xfId="3" applyFont="1" applyFill="1" applyBorder="1" applyAlignment="1">
      <alignment horizontal="left"/>
    </xf>
    <xf numFmtId="0" fontId="12" fillId="3" borderId="47" xfId="3" applyFont="1" applyFill="1" applyBorder="1" applyAlignment="1">
      <alignment horizontal="left"/>
    </xf>
    <xf numFmtId="0" fontId="12" fillId="3" borderId="48" xfId="3" applyFont="1" applyFill="1" applyBorder="1" applyAlignment="1">
      <alignment horizontal="left"/>
    </xf>
    <xf numFmtId="0" fontId="15" fillId="0" borderId="47" xfId="3" applyFont="1" applyFill="1" applyBorder="1" applyAlignment="1">
      <alignment horizontal="center"/>
    </xf>
    <xf numFmtId="0" fontId="15" fillId="0" borderId="48" xfId="3" applyFont="1" applyFill="1" applyBorder="1" applyAlignment="1">
      <alignment horizontal="center"/>
    </xf>
    <xf numFmtId="0" fontId="12" fillId="3" borderId="54" xfId="3" applyFont="1" applyFill="1" applyBorder="1" applyAlignment="1">
      <alignment horizontal="left"/>
    </xf>
    <xf numFmtId="0" fontId="12" fillId="3" borderId="55" xfId="3" applyFont="1" applyFill="1" applyBorder="1" applyAlignment="1">
      <alignment horizontal="left"/>
    </xf>
    <xf numFmtId="0" fontId="12" fillId="3" borderId="56" xfId="3" applyFont="1" applyFill="1" applyBorder="1" applyAlignment="1">
      <alignment horizontal="left"/>
    </xf>
    <xf numFmtId="0" fontId="15" fillId="0" borderId="54" xfId="3" applyFont="1" applyFill="1" applyBorder="1" applyAlignment="1">
      <alignment horizontal="center"/>
    </xf>
    <xf numFmtId="0" fontId="15" fillId="0" borderId="55" xfId="3" applyFont="1" applyFill="1" applyBorder="1" applyAlignment="1">
      <alignment horizontal="center"/>
    </xf>
    <xf numFmtId="0" fontId="15" fillId="0" borderId="56" xfId="3" applyFont="1" applyFill="1" applyBorder="1" applyAlignment="1">
      <alignment horizontal="center"/>
    </xf>
    <xf numFmtId="0" fontId="4" fillId="0" borderId="41" xfId="3" applyFont="1" applyBorder="1" applyAlignment="1">
      <alignment horizontal="left" vertical="justify" wrapText="1"/>
    </xf>
    <xf numFmtId="0" fontId="4" fillId="0" borderId="42" xfId="3" applyFont="1" applyBorder="1" applyAlignment="1">
      <alignment horizontal="left" vertical="justify" wrapText="1"/>
    </xf>
    <xf numFmtId="0" fontId="0" fillId="0" borderId="42" xfId="0" applyBorder="1"/>
    <xf numFmtId="0" fontId="0" fillId="0" borderId="43" xfId="0" applyBorder="1"/>
    <xf numFmtId="0" fontId="0" fillId="0" borderId="6" xfId="0" applyBorder="1"/>
    <xf numFmtId="0" fontId="0" fillId="0" borderId="8" xfId="0" applyBorder="1"/>
    <xf numFmtId="0" fontId="0" fillId="0" borderId="29" xfId="0" applyBorder="1"/>
  </cellXfs>
  <cellStyles count="4">
    <cellStyle name="Čárka" xfId="1" builtinId="3"/>
    <cellStyle name="čárky 2" xfId="2"/>
    <cellStyle name="Normální" xfId="0" builtinId="0"/>
    <cellStyle name="normální_rekapitulace_final_mzdy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N73"/>
  <sheetViews>
    <sheetView showGridLines="0" tabSelected="1" zoomScale="75" zoomScaleNormal="75" zoomScaleSheetLayoutView="75" workbookViewId="0">
      <selection activeCell="H15" sqref="H15"/>
    </sheetView>
  </sheetViews>
  <sheetFormatPr defaultColWidth="9.140625" defaultRowHeight="12.75" outlineLevelCol="1" x14ac:dyDescent="0.2"/>
  <cols>
    <col min="1" max="1" width="29.42578125" style="1" customWidth="1"/>
    <col min="2" max="2" width="9.42578125" style="1" customWidth="1"/>
    <col min="3" max="3" width="35" style="1" customWidth="1"/>
    <col min="4" max="4" width="17.7109375" style="1" customWidth="1"/>
    <col min="5" max="5" width="14.7109375" style="1" customWidth="1"/>
    <col min="6" max="6" width="13.42578125" style="1" customWidth="1"/>
    <col min="7" max="8" width="13.7109375" style="1" customWidth="1"/>
    <col min="9" max="9" width="15.85546875" style="1" customWidth="1"/>
    <col min="10" max="10" width="15.7109375" style="1" customWidth="1"/>
    <col min="11" max="11" width="16.7109375" style="1" customWidth="1"/>
    <col min="12" max="12" width="17.42578125" style="1" customWidth="1"/>
    <col min="13" max="13" width="18.85546875" style="1" customWidth="1"/>
    <col min="14" max="14" width="14.7109375" style="1" customWidth="1" outlineLevel="1"/>
    <col min="15" max="15" width="14.5703125" style="1" customWidth="1" outlineLevel="1"/>
    <col min="16" max="16" width="14" style="1" customWidth="1" outlineLevel="1"/>
    <col min="17" max="17" width="14.85546875" style="1" customWidth="1" outlineLevel="1"/>
    <col min="18" max="18" width="15.42578125" style="1" customWidth="1" outlineLevel="1"/>
    <col min="19" max="19" width="2.5703125" style="150" customWidth="1"/>
    <col min="20" max="20" width="13.28515625" style="1" customWidth="1" outlineLevel="1"/>
    <col min="21" max="28" width="9.140625" style="1" customWidth="1" outlineLevel="1"/>
    <col min="29" max="29" width="7.85546875" style="1" customWidth="1" outlineLevel="1"/>
    <col min="30" max="31" width="12.85546875" style="1" customWidth="1" outlineLevel="1"/>
    <col min="32" max="32" width="10.5703125" style="1" customWidth="1" outlineLevel="1"/>
    <col min="33" max="33" width="13" style="1" customWidth="1" outlineLevel="1"/>
    <col min="34" max="34" width="9.42578125" style="1" customWidth="1" outlineLevel="1"/>
    <col min="35" max="35" width="11.140625" style="1" customWidth="1" outlineLevel="1"/>
    <col min="36" max="36" width="10" style="1" customWidth="1" outlineLevel="1"/>
    <col min="37" max="37" width="12.85546875" style="1" customWidth="1" outlineLevel="1"/>
    <col min="38" max="38" width="9.140625" style="1"/>
    <col min="39" max="39" width="12.42578125" style="1" customWidth="1"/>
    <col min="40" max="40" width="15.85546875" style="1" customWidth="1"/>
    <col min="41" max="16384" width="9.140625" style="1"/>
  </cols>
  <sheetData>
    <row r="1" spans="1:40" ht="15.75" x14ac:dyDescent="0.25">
      <c r="A1" s="240" t="s">
        <v>32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13"/>
    </row>
    <row r="2" spans="1:40" ht="13.5" thickBot="1" x14ac:dyDescent="0.25"/>
    <row r="3" spans="1:40" s="40" customFormat="1" ht="15" x14ac:dyDescent="0.25">
      <c r="A3" s="241" t="s">
        <v>2</v>
      </c>
      <c r="B3" s="242"/>
      <c r="C3" s="242"/>
      <c r="D3" s="242"/>
      <c r="E3" s="242"/>
      <c r="F3" s="243"/>
      <c r="G3" s="244"/>
      <c r="H3" s="244"/>
      <c r="I3" s="244"/>
      <c r="J3" s="244"/>
      <c r="K3" s="244"/>
      <c r="L3" s="244"/>
      <c r="M3" s="245"/>
      <c r="N3" s="81"/>
      <c r="O3" s="82"/>
      <c r="P3" s="65"/>
      <c r="Q3" s="65"/>
      <c r="S3" s="151"/>
      <c r="V3" s="83"/>
      <c r="AN3" s="41"/>
    </row>
    <row r="4" spans="1:40" s="40" customFormat="1" ht="15" x14ac:dyDescent="0.25">
      <c r="A4" s="229" t="s">
        <v>1</v>
      </c>
      <c r="B4" s="230"/>
      <c r="C4" s="230"/>
      <c r="D4" s="230"/>
      <c r="E4" s="230"/>
      <c r="F4" s="231"/>
      <c r="G4" s="232"/>
      <c r="H4" s="232"/>
      <c r="I4" s="232"/>
      <c r="J4" s="232"/>
      <c r="K4" s="232"/>
      <c r="L4" s="232"/>
      <c r="M4" s="233"/>
      <c r="N4" s="81"/>
      <c r="O4" s="65"/>
      <c r="P4" s="65"/>
      <c r="Q4" s="65"/>
      <c r="S4" s="151"/>
      <c r="AN4" s="41"/>
    </row>
    <row r="5" spans="1:40" s="40" customFormat="1" ht="15" x14ac:dyDescent="0.25">
      <c r="A5" s="229" t="s">
        <v>7</v>
      </c>
      <c r="B5" s="230"/>
      <c r="C5" s="230"/>
      <c r="D5" s="230"/>
      <c r="E5" s="230"/>
      <c r="F5" s="231"/>
      <c r="G5" s="232"/>
      <c r="H5" s="232"/>
      <c r="I5" s="232"/>
      <c r="J5" s="232"/>
      <c r="K5" s="232"/>
      <c r="L5" s="232"/>
      <c r="M5" s="233"/>
      <c r="N5" s="81"/>
      <c r="O5" s="65"/>
      <c r="P5" s="65"/>
      <c r="Q5" s="65"/>
      <c r="S5" s="151"/>
      <c r="AN5" s="41"/>
    </row>
    <row r="6" spans="1:40" s="40" customFormat="1" ht="15.75" thickBot="1" x14ac:dyDescent="0.3">
      <c r="A6" s="246" t="s">
        <v>9</v>
      </c>
      <c r="B6" s="247"/>
      <c r="C6" s="247"/>
      <c r="D6" s="247"/>
      <c r="E6" s="247"/>
      <c r="F6" s="248"/>
      <c r="G6" s="249"/>
      <c r="H6" s="250"/>
      <c r="I6" s="250"/>
      <c r="J6" s="250"/>
      <c r="K6" s="250"/>
      <c r="L6" s="250"/>
      <c r="M6" s="251"/>
      <c r="N6" s="84"/>
      <c r="O6" s="65"/>
      <c r="P6" s="65"/>
      <c r="Q6" s="65"/>
      <c r="S6" s="151"/>
      <c r="AN6" s="41"/>
    </row>
    <row r="7" spans="1:40" s="40" customFormat="1" ht="15" thickBot="1" x14ac:dyDescent="0.25">
      <c r="A7" s="85"/>
      <c r="B7" s="86"/>
      <c r="C7" s="86"/>
      <c r="D7" s="86"/>
      <c r="E7" s="86"/>
      <c r="F7" s="86"/>
      <c r="G7" s="86"/>
      <c r="H7" s="86"/>
      <c r="I7" s="86"/>
      <c r="J7" s="86"/>
      <c r="K7" s="86"/>
      <c r="L7" s="87"/>
      <c r="M7" s="88"/>
      <c r="N7" s="61"/>
      <c r="O7" s="65"/>
      <c r="P7" s="65"/>
      <c r="Q7" s="65"/>
      <c r="S7" s="158"/>
      <c r="AN7" s="41"/>
    </row>
    <row r="8" spans="1:40" s="40" customFormat="1" ht="25.5" customHeight="1" x14ac:dyDescent="0.2">
      <c r="A8" s="252" t="s">
        <v>49</v>
      </c>
      <c r="B8" s="253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5"/>
      <c r="N8" s="234" t="s">
        <v>51</v>
      </c>
      <c r="O8" s="235"/>
      <c r="P8" s="235"/>
      <c r="Q8" s="235"/>
      <c r="R8" s="236"/>
      <c r="S8" s="160"/>
      <c r="T8" s="197" t="s">
        <v>35</v>
      </c>
      <c r="U8" s="197"/>
      <c r="V8" s="197"/>
      <c r="W8" s="197"/>
      <c r="X8" s="197"/>
      <c r="Y8" s="197"/>
      <c r="Z8" s="197"/>
      <c r="AA8" s="197"/>
      <c r="AB8" s="197"/>
      <c r="AC8" s="198"/>
      <c r="AD8" s="201"/>
      <c r="AE8" s="197"/>
      <c r="AF8" s="197"/>
      <c r="AG8" s="197"/>
      <c r="AH8" s="197"/>
      <c r="AI8" s="197"/>
      <c r="AJ8" s="197"/>
      <c r="AK8" s="198"/>
      <c r="AN8" s="41"/>
    </row>
    <row r="9" spans="1:40" ht="13.5" customHeight="1" thickBot="1" x14ac:dyDescent="0.25">
      <c r="A9" s="256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8"/>
      <c r="N9" s="237"/>
      <c r="O9" s="238"/>
      <c r="P9" s="238"/>
      <c r="Q9" s="238"/>
      <c r="R9" s="239"/>
      <c r="S9" s="160"/>
      <c r="T9" s="199"/>
      <c r="U9" s="199"/>
      <c r="V9" s="199"/>
      <c r="W9" s="199"/>
      <c r="X9" s="199"/>
      <c r="Y9" s="199"/>
      <c r="Z9" s="199"/>
      <c r="AA9" s="199"/>
      <c r="AB9" s="199"/>
      <c r="AC9" s="200"/>
      <c r="AD9" s="202"/>
      <c r="AE9" s="199"/>
      <c r="AF9" s="199"/>
      <c r="AG9" s="199"/>
      <c r="AH9" s="199"/>
      <c r="AI9" s="199"/>
      <c r="AJ9" s="199"/>
      <c r="AK9" s="200"/>
      <c r="AN9" s="23"/>
    </row>
    <row r="10" spans="1:40" ht="75" customHeight="1" thickBot="1" x14ac:dyDescent="0.25">
      <c r="A10" s="193" t="s">
        <v>44</v>
      </c>
      <c r="B10" s="175" t="s">
        <v>13</v>
      </c>
      <c r="C10" s="175" t="s">
        <v>45</v>
      </c>
      <c r="D10" s="196" t="s">
        <v>40</v>
      </c>
      <c r="E10" s="196"/>
      <c r="F10" s="196"/>
      <c r="G10" s="196"/>
      <c r="H10" s="175" t="s">
        <v>46</v>
      </c>
      <c r="I10" s="175" t="s">
        <v>10</v>
      </c>
      <c r="J10" s="227" t="s">
        <v>41</v>
      </c>
      <c r="K10" s="175" t="s">
        <v>42</v>
      </c>
      <c r="L10" s="206" t="s">
        <v>52</v>
      </c>
      <c r="M10" s="208" t="s">
        <v>43</v>
      </c>
      <c r="N10" s="210" t="s">
        <v>50</v>
      </c>
      <c r="O10" s="212" t="s">
        <v>47</v>
      </c>
      <c r="P10" s="214" t="s">
        <v>48</v>
      </c>
      <c r="Q10" s="189" t="s">
        <v>39</v>
      </c>
      <c r="R10" s="191" t="s">
        <v>38</v>
      </c>
      <c r="S10" s="161"/>
      <c r="T10" s="225" t="s">
        <v>31</v>
      </c>
      <c r="U10" s="219" t="s">
        <v>25</v>
      </c>
      <c r="V10" s="220"/>
      <c r="W10" s="220"/>
      <c r="X10" s="220"/>
      <c r="Y10" s="220"/>
      <c r="Z10" s="220"/>
      <c r="AA10" s="220"/>
      <c r="AB10" s="221"/>
      <c r="AC10" s="28"/>
      <c r="AD10" s="222" t="s">
        <v>26</v>
      </c>
      <c r="AE10" s="223"/>
      <c r="AF10" s="223"/>
      <c r="AG10" s="223"/>
      <c r="AH10" s="223"/>
      <c r="AI10" s="223"/>
      <c r="AJ10" s="223"/>
      <c r="AK10" s="224"/>
      <c r="AN10" s="23"/>
    </row>
    <row r="11" spans="1:40" ht="99.75" customHeight="1" thickBot="1" x14ac:dyDescent="0.25">
      <c r="A11" s="194"/>
      <c r="B11" s="176"/>
      <c r="C11" s="195"/>
      <c r="D11" s="121" t="s">
        <v>12</v>
      </c>
      <c r="E11" s="121" t="s">
        <v>8</v>
      </c>
      <c r="F11" s="121" t="s">
        <v>5</v>
      </c>
      <c r="G11" s="121" t="s">
        <v>37</v>
      </c>
      <c r="H11" s="176"/>
      <c r="I11" s="176"/>
      <c r="J11" s="228"/>
      <c r="K11" s="176"/>
      <c r="L11" s="207"/>
      <c r="M11" s="209"/>
      <c r="N11" s="211"/>
      <c r="O11" s="213"/>
      <c r="P11" s="215"/>
      <c r="Q11" s="190"/>
      <c r="R11" s="192"/>
      <c r="S11" s="161"/>
      <c r="T11" s="226"/>
      <c r="U11" s="17" t="s">
        <v>24</v>
      </c>
      <c r="V11" s="18" t="s">
        <v>18</v>
      </c>
      <c r="W11" s="18" t="s">
        <v>19</v>
      </c>
      <c r="X11" s="18" t="s">
        <v>20</v>
      </c>
      <c r="Y11" s="18" t="s">
        <v>21</v>
      </c>
      <c r="Z11" s="18" t="s">
        <v>22</v>
      </c>
      <c r="AA11" s="18" t="s">
        <v>23</v>
      </c>
      <c r="AB11" s="19" t="s">
        <v>0</v>
      </c>
      <c r="AC11" s="29" t="s">
        <v>34</v>
      </c>
      <c r="AD11" s="20" t="s">
        <v>24</v>
      </c>
      <c r="AE11" s="21" t="s">
        <v>18</v>
      </c>
      <c r="AF11" s="21" t="s">
        <v>19</v>
      </c>
      <c r="AG11" s="21" t="s">
        <v>20</v>
      </c>
      <c r="AH11" s="21" t="s">
        <v>21</v>
      </c>
      <c r="AI11" s="21" t="s">
        <v>22</v>
      </c>
      <c r="AJ11" s="21" t="s">
        <v>23</v>
      </c>
      <c r="AK11" s="22" t="s">
        <v>0</v>
      </c>
      <c r="AN11" s="23"/>
    </row>
    <row r="12" spans="1:40" ht="13.5" thickBot="1" x14ac:dyDescent="0.25">
      <c r="A12" s="24">
        <v>1</v>
      </c>
      <c r="B12" s="24">
        <v>2</v>
      </c>
      <c r="C12" s="25">
        <v>3</v>
      </c>
      <c r="D12" s="94">
        <v>4</v>
      </c>
      <c r="E12" s="94">
        <v>5</v>
      </c>
      <c r="F12" s="94">
        <v>6</v>
      </c>
      <c r="G12" s="94">
        <v>7</v>
      </c>
      <c r="H12" s="94">
        <v>8</v>
      </c>
      <c r="I12" s="94">
        <v>9</v>
      </c>
      <c r="J12" s="94">
        <v>10</v>
      </c>
      <c r="K12" s="94">
        <v>11</v>
      </c>
      <c r="L12" s="99">
        <v>12</v>
      </c>
      <c r="M12" s="26">
        <v>13</v>
      </c>
      <c r="N12" s="103">
        <v>14</v>
      </c>
      <c r="O12" s="124">
        <v>15</v>
      </c>
      <c r="P12" s="125">
        <v>16</v>
      </c>
      <c r="Q12" s="126">
        <v>17</v>
      </c>
      <c r="R12" s="92">
        <v>18</v>
      </c>
      <c r="S12" s="162"/>
      <c r="T12" s="99">
        <v>19</v>
      </c>
      <c r="U12" s="27">
        <v>20</v>
      </c>
      <c r="V12" s="94">
        <v>21</v>
      </c>
      <c r="W12" s="94">
        <v>22</v>
      </c>
      <c r="X12" s="94">
        <v>23</v>
      </c>
      <c r="Y12" s="94">
        <v>24</v>
      </c>
      <c r="Z12" s="94">
        <v>25</v>
      </c>
      <c r="AA12" s="94">
        <v>26</v>
      </c>
      <c r="AB12" s="99">
        <v>27</v>
      </c>
      <c r="AC12" s="27"/>
      <c r="AD12" s="124">
        <v>28</v>
      </c>
      <c r="AE12" s="94">
        <v>29</v>
      </c>
      <c r="AF12" s="94">
        <v>30</v>
      </c>
      <c r="AG12" s="94">
        <v>31</v>
      </c>
      <c r="AH12" s="94">
        <v>32</v>
      </c>
      <c r="AI12" s="94">
        <v>33</v>
      </c>
      <c r="AJ12" s="94">
        <v>34</v>
      </c>
      <c r="AK12" s="92">
        <v>35</v>
      </c>
      <c r="AN12" s="23"/>
    </row>
    <row r="13" spans="1:40" s="40" customFormat="1" ht="14.25" x14ac:dyDescent="0.2">
      <c r="A13" s="30"/>
      <c r="B13" s="31"/>
      <c r="C13" s="97"/>
      <c r="D13" s="32"/>
      <c r="E13" s="32"/>
      <c r="F13" s="32"/>
      <c r="G13" s="32"/>
      <c r="H13" s="127">
        <f>SUM(D13:G13)</f>
        <v>0</v>
      </c>
      <c r="I13" s="33"/>
      <c r="J13" s="34"/>
      <c r="K13" s="91">
        <f>IF(ISERR(H13/J13)=TRUE,0,ROUND(H13/I13,6))</f>
        <v>0</v>
      </c>
      <c r="L13" s="123" t="str">
        <f>IF(C13="","0",IF(C13="DPP do 10.000 Kč","0",IF(C13="DPČ do 2.500 Kč","0",IF( C13="DPČ do 3.000 Kč",0,(0.338*((D13+F13+G13)/I13*J13))))))</f>
        <v>0</v>
      </c>
      <c r="M13" s="100">
        <f>IF(ISBLANK(D13)= TRUE,0,IF(C13="DPP nebo DPČ do 2500Kč",ROUND(((D13+G13)/(I13))*J13,6),(IF(C13="100% úvazek pro projekt",($D13+$E13+F13+G13),ROUND(((F13+D13+E13+G13)*J13/I13),6)))))</f>
        <v>0</v>
      </c>
      <c r="N13" s="35">
        <f>K13</f>
        <v>0</v>
      </c>
      <c r="O13" s="104" t="str">
        <f>IF(C13="","0",IF(C13="DPP do 10.000 Kč","0",IF(C13="DPČ do 2.500 Kč","0",(0.34*P13))))</f>
        <v>0</v>
      </c>
      <c r="P13" s="95" t="str">
        <f xml:space="preserve"> IF(D13="","",IF(ISBLANK(N13)=TRUE,"doplň HODINOVOU SAZBU", IF(K13&gt;N13, (K13-N13)*J13,0)))</f>
        <v/>
      </c>
      <c r="Q13" s="89" t="str">
        <f>IF(K13&gt;N13,L13-O13,L13)</f>
        <v>0</v>
      </c>
      <c r="R13" s="90">
        <f>IF(K13&gt;N13,M13-P13,M13)</f>
        <v>0</v>
      </c>
      <c r="S13" s="163"/>
      <c r="T13" s="153"/>
      <c r="U13" s="36"/>
      <c r="V13" s="37"/>
      <c r="W13" s="37"/>
      <c r="X13" s="37"/>
      <c r="Y13" s="37"/>
      <c r="Z13" s="37"/>
      <c r="AA13" s="37"/>
      <c r="AB13" s="38">
        <f xml:space="preserve"> SUM(U13:AA13)</f>
        <v>0</v>
      </c>
      <c r="AC13" s="135">
        <f>J13</f>
        <v>0</v>
      </c>
      <c r="AD13" s="133">
        <f t="shared" ref="AD13:AJ16" si="0">IF(ISERR(($Q13+$R13)*U13/$AB13/$T13)=TRUE,0,(ROUND(($Q13+$R13)*U13/$AB13/$T13,6)))</f>
        <v>0</v>
      </c>
      <c r="AE13" s="39">
        <f t="shared" si="0"/>
        <v>0</v>
      </c>
      <c r="AF13" s="39">
        <f t="shared" si="0"/>
        <v>0</v>
      </c>
      <c r="AG13" s="39">
        <f t="shared" si="0"/>
        <v>0</v>
      </c>
      <c r="AH13" s="39">
        <f t="shared" si="0"/>
        <v>0</v>
      </c>
      <c r="AI13" s="39">
        <f t="shared" si="0"/>
        <v>0</v>
      </c>
      <c r="AJ13" s="39">
        <f t="shared" si="0"/>
        <v>0</v>
      </c>
      <c r="AK13" s="130">
        <f>SUM(AD13:AJ13)</f>
        <v>0</v>
      </c>
      <c r="AN13" s="41"/>
    </row>
    <row r="14" spans="1:40" s="40" customFormat="1" ht="14.25" x14ac:dyDescent="0.2">
      <c r="A14" s="30"/>
      <c r="B14" s="31"/>
      <c r="C14" s="97"/>
      <c r="D14" s="32"/>
      <c r="E14" s="32"/>
      <c r="F14" s="32"/>
      <c r="G14" s="32"/>
      <c r="H14" s="127">
        <f t="shared" ref="H14:H46" si="1">SUM(D14:G14)</f>
        <v>0</v>
      </c>
      <c r="I14" s="33"/>
      <c r="J14" s="34"/>
      <c r="K14" s="91">
        <f>IF(ISERR(H14/J14)=TRUE,0,ROUND(H14/I14,6))</f>
        <v>0</v>
      </c>
      <c r="L14" s="123" t="str">
        <f>IF(C14="","0",IF(C14="DPP do 10.000 Kč","0",IF(C14="DPČ do 2.500 Kč","0",IF( C14="DPČ do 3.000 Kč",0,(0.338*((D14+F14+G14)/I14*J14))))))</f>
        <v>0</v>
      </c>
      <c r="M14" s="100">
        <f>IF(ISBLANK(D14)= TRUE,0,IF(C14="DPP nebo DPČ do 2500Kč",ROUND(((D14+G14)/(I14))*J14,6),(IF(C14="100% úvazek pro projekt",($D14+$E14+F14+G14),ROUND(((F14+D14+E14+G14)*J14/I14),6)))))</f>
        <v>0</v>
      </c>
      <c r="N14" s="35">
        <f>K14</f>
        <v>0</v>
      </c>
      <c r="O14" s="104" t="str">
        <f>IF(C14="","0",IF(C14="DPP do 10.000 Kč","0",IF(C14="DPČ do 2.500 Kč","0",(0.34*P14))))</f>
        <v>0</v>
      </c>
      <c r="P14" s="95" t="str">
        <f xml:space="preserve"> IF(D14="","",IF(ISBLANK(N14)=TRUE,"doplň HODINOVOU SAZBU", IF(K14&gt;N14, (K14-N14)*J14,0)))</f>
        <v/>
      </c>
      <c r="Q14" s="89" t="str">
        <f>IF(K14&gt;N14,L14-O14,L14)</f>
        <v>0</v>
      </c>
      <c r="R14" s="90">
        <f>IF(K14&gt;N14,M14-P14,M14)</f>
        <v>0</v>
      </c>
      <c r="S14" s="163"/>
      <c r="T14" s="152"/>
      <c r="U14" s="36"/>
      <c r="V14" s="37"/>
      <c r="W14" s="37"/>
      <c r="X14" s="37"/>
      <c r="Y14" s="37"/>
      <c r="Z14" s="37"/>
      <c r="AA14" s="37"/>
      <c r="AB14" s="42">
        <f t="shared" ref="AB14:AB47" si="2">SUM(U14:AA14)</f>
        <v>0</v>
      </c>
      <c r="AC14" s="136">
        <f>J14</f>
        <v>0</v>
      </c>
      <c r="AD14" s="133">
        <f t="shared" si="0"/>
        <v>0</v>
      </c>
      <c r="AE14" s="39">
        <f t="shared" si="0"/>
        <v>0</v>
      </c>
      <c r="AF14" s="39">
        <f t="shared" si="0"/>
        <v>0</v>
      </c>
      <c r="AG14" s="39">
        <f t="shared" si="0"/>
        <v>0</v>
      </c>
      <c r="AH14" s="39">
        <f t="shared" si="0"/>
        <v>0</v>
      </c>
      <c r="AI14" s="39">
        <f t="shared" si="0"/>
        <v>0</v>
      </c>
      <c r="AJ14" s="39">
        <f t="shared" si="0"/>
        <v>0</v>
      </c>
      <c r="AK14" s="131">
        <f>SUM(AD14:AJ14)</f>
        <v>0</v>
      </c>
      <c r="AN14" s="41"/>
    </row>
    <row r="15" spans="1:40" s="40" customFormat="1" ht="14.25" x14ac:dyDescent="0.2">
      <c r="A15" s="30"/>
      <c r="B15" s="31"/>
      <c r="C15" s="97"/>
      <c r="D15" s="32"/>
      <c r="E15" s="32"/>
      <c r="F15" s="32"/>
      <c r="G15" s="32"/>
      <c r="H15" s="127">
        <f t="shared" si="1"/>
        <v>0</v>
      </c>
      <c r="I15" s="33"/>
      <c r="J15" s="34"/>
      <c r="K15" s="91">
        <f>IF(ISERR(H15/J15)=TRUE,0,ROUND(H15/I15,6))</f>
        <v>0</v>
      </c>
      <c r="L15" s="123" t="str">
        <f t="shared" ref="L15:L16" si="3">IF(C15="","0",IF(C15="DPP do 10.000 Kč","0",IF(C15="DPČ do 2.500 Kč","0",IF( C15="DPČ do 3.000 Kč",0,(0.338*((D15+F15+G15)/I15*J15))))))</f>
        <v>0</v>
      </c>
      <c r="M15" s="100">
        <f>IF(ISBLANK(D15)= TRUE,0,IF(C15="DPP nebo DPČ do 2500Kč",ROUND(((D15+G15)/(I15))*J15,6),(IF(C15="100% úvazek pro projekt",($D15+$E15+F15+G15),ROUND(((F15+D15+E15+G15)*J15/I15),6)))))</f>
        <v>0</v>
      </c>
      <c r="N15" s="35">
        <f>K15</f>
        <v>0</v>
      </c>
      <c r="O15" s="104" t="str">
        <f>IF(C15="","0",IF(C15="DPP do 10.000 Kč","0",IF(C15="DPČ do 2.500 Kč","0",(0.34*P15))))</f>
        <v>0</v>
      </c>
      <c r="P15" s="95" t="str">
        <f xml:space="preserve"> IF(D15="","",IF(ISBLANK(N15)=TRUE,"doplň HODINOVOU SAZBU", IF(K15&gt;N15, (K15-N15)*J15,0)))</f>
        <v/>
      </c>
      <c r="Q15" s="89" t="str">
        <f>IF(K15&gt;N15,L15-O15,L15)</f>
        <v>0</v>
      </c>
      <c r="R15" s="90">
        <f>IF(K15&gt;N15,M15-P15,M15)</f>
        <v>0</v>
      </c>
      <c r="S15" s="163"/>
      <c r="T15" s="152"/>
      <c r="U15" s="36"/>
      <c r="V15" s="37"/>
      <c r="W15" s="37"/>
      <c r="X15" s="37"/>
      <c r="Y15" s="37"/>
      <c r="Z15" s="37"/>
      <c r="AA15" s="37"/>
      <c r="AB15" s="42">
        <f t="shared" si="2"/>
        <v>0</v>
      </c>
      <c r="AC15" s="136">
        <f>J15</f>
        <v>0</v>
      </c>
      <c r="AD15" s="133">
        <f t="shared" si="0"/>
        <v>0</v>
      </c>
      <c r="AE15" s="39">
        <f t="shared" si="0"/>
        <v>0</v>
      </c>
      <c r="AF15" s="39">
        <f t="shared" si="0"/>
        <v>0</v>
      </c>
      <c r="AG15" s="39">
        <f t="shared" si="0"/>
        <v>0</v>
      </c>
      <c r="AH15" s="39">
        <f t="shared" si="0"/>
        <v>0</v>
      </c>
      <c r="AI15" s="39">
        <f t="shared" si="0"/>
        <v>0</v>
      </c>
      <c r="AJ15" s="39">
        <f t="shared" si="0"/>
        <v>0</v>
      </c>
      <c r="AK15" s="131">
        <f>SUM(AD15:AJ15)</f>
        <v>0</v>
      </c>
      <c r="AN15" s="41"/>
    </row>
    <row r="16" spans="1:40" s="40" customFormat="1" ht="15" thickBot="1" x14ac:dyDescent="0.25">
      <c r="A16" s="44"/>
      <c r="B16" s="31"/>
      <c r="C16" s="97"/>
      <c r="D16" s="32"/>
      <c r="E16" s="32"/>
      <c r="F16" s="32"/>
      <c r="G16" s="32"/>
      <c r="H16" s="127">
        <f t="shared" si="1"/>
        <v>0</v>
      </c>
      <c r="I16" s="33"/>
      <c r="J16" s="34"/>
      <c r="K16" s="91">
        <f>IF(ISERR(H16/J16)=TRUE,0,ROUND(H16/I16,6))</f>
        <v>0</v>
      </c>
      <c r="L16" s="123" t="str">
        <f t="shared" si="3"/>
        <v>0</v>
      </c>
      <c r="M16" s="100">
        <f>IF(ISBLANK(D16)= TRUE,0,IF(C16="DPP nebo DPČ do 2500Kč",ROUND(((D16+G16)/(I16))*J16,6),(IF(C16="100% úvazek pro projekt",($D16+$E16+F16+G16),ROUND(((F16+D16+E16+G16)*J16/I16),6)))))</f>
        <v>0</v>
      </c>
      <c r="N16" s="35">
        <f>K16</f>
        <v>0</v>
      </c>
      <c r="O16" s="104" t="str">
        <f>IF(C16="","0",IF(C16="DPP do 10.000 Kč","0",IF(C16="DPČ do 2.500 Kč","0",(0.34*P16))))</f>
        <v>0</v>
      </c>
      <c r="P16" s="95" t="str">
        <f xml:space="preserve"> IF(D16="","",IF(ISBLANK(N16)=TRUE,"doplň HODINOVOU SAZBU", IF(K16&gt;N16, (K16-N16)*J16,0)))</f>
        <v/>
      </c>
      <c r="Q16" s="89" t="str">
        <f>IF(K16&gt;N16,L16-O16,L16)</f>
        <v>0</v>
      </c>
      <c r="R16" s="90">
        <f>IF(K16&gt;N16,M16-P16,M16)</f>
        <v>0</v>
      </c>
      <c r="S16" s="163"/>
      <c r="T16" s="152"/>
      <c r="U16" s="36"/>
      <c r="V16" s="37"/>
      <c r="W16" s="37"/>
      <c r="X16" s="37"/>
      <c r="Y16" s="37"/>
      <c r="Z16" s="37"/>
      <c r="AA16" s="37"/>
      <c r="AB16" s="42">
        <f t="shared" si="2"/>
        <v>0</v>
      </c>
      <c r="AC16" s="138">
        <f>J16</f>
        <v>0</v>
      </c>
      <c r="AD16" s="133">
        <f t="shared" si="0"/>
        <v>0</v>
      </c>
      <c r="AE16" s="39">
        <f t="shared" si="0"/>
        <v>0</v>
      </c>
      <c r="AF16" s="39">
        <f t="shared" si="0"/>
        <v>0</v>
      </c>
      <c r="AG16" s="39">
        <f t="shared" si="0"/>
        <v>0</v>
      </c>
      <c r="AH16" s="39">
        <f t="shared" si="0"/>
        <v>0</v>
      </c>
      <c r="AI16" s="39">
        <f t="shared" si="0"/>
        <v>0</v>
      </c>
      <c r="AJ16" s="39">
        <f t="shared" si="0"/>
        <v>0</v>
      </c>
      <c r="AK16" s="131">
        <f>SUM(AD16:AJ16)</f>
        <v>0</v>
      </c>
      <c r="AN16" s="41"/>
    </row>
    <row r="17" spans="1:40" s="40" customFormat="1" ht="15.75" thickBot="1" x14ac:dyDescent="0.3">
      <c r="A17" s="108" t="s">
        <v>36</v>
      </c>
      <c r="B17" s="45"/>
      <c r="C17" s="98" t="s">
        <v>3</v>
      </c>
      <c r="D17" s="46">
        <f t="shared" ref="D17:J17" si="4">SUM(D13:D16)</f>
        <v>0</v>
      </c>
      <c r="E17" s="46">
        <f t="shared" si="4"/>
        <v>0</v>
      </c>
      <c r="F17" s="46">
        <f t="shared" si="4"/>
        <v>0</v>
      </c>
      <c r="G17" s="46">
        <f t="shared" si="4"/>
        <v>0</v>
      </c>
      <c r="H17" s="46">
        <f t="shared" si="4"/>
        <v>0</v>
      </c>
      <c r="I17" s="46">
        <f t="shared" si="4"/>
        <v>0</v>
      </c>
      <c r="J17" s="46">
        <f t="shared" si="4"/>
        <v>0</v>
      </c>
      <c r="K17" s="102" t="s">
        <v>6</v>
      </c>
      <c r="L17" s="122">
        <f>SUM(L13:L16)</f>
        <v>0</v>
      </c>
      <c r="M17" s="101">
        <f>SUM(M13:M16)</f>
        <v>0</v>
      </c>
      <c r="N17" s="107" t="s">
        <v>6</v>
      </c>
      <c r="O17" s="54">
        <f>SUM(O13:O16)</f>
        <v>0</v>
      </c>
      <c r="P17" s="54">
        <f>SUM(P13:P16)</f>
        <v>0</v>
      </c>
      <c r="Q17" s="96">
        <f>SUM(Q13:Q16)</f>
        <v>0</v>
      </c>
      <c r="R17" s="93">
        <f>SUM(R13:R16)</f>
        <v>0</v>
      </c>
      <c r="S17" s="164"/>
      <c r="T17" s="154" t="s">
        <v>6</v>
      </c>
      <c r="U17" s="47">
        <f t="shared" ref="U17:AA17" si="5">SUM(U13:U16)</f>
        <v>0</v>
      </c>
      <c r="V17" s="48">
        <f t="shared" si="5"/>
        <v>0</v>
      </c>
      <c r="W17" s="48">
        <f t="shared" si="5"/>
        <v>0</v>
      </c>
      <c r="X17" s="48">
        <f t="shared" si="5"/>
        <v>0</v>
      </c>
      <c r="Y17" s="48">
        <f t="shared" si="5"/>
        <v>0</v>
      </c>
      <c r="Z17" s="48">
        <f t="shared" si="5"/>
        <v>0</v>
      </c>
      <c r="AA17" s="48">
        <f t="shared" si="5"/>
        <v>0</v>
      </c>
      <c r="AB17" s="49">
        <f t="shared" si="2"/>
        <v>0</v>
      </c>
      <c r="AC17" s="141"/>
      <c r="AD17" s="134">
        <f t="shared" ref="AD17:AK17" si="6">SUM(AD13:AD16)</f>
        <v>0</v>
      </c>
      <c r="AE17" s="50">
        <f t="shared" si="6"/>
        <v>0</v>
      </c>
      <c r="AF17" s="50">
        <f t="shared" si="6"/>
        <v>0</v>
      </c>
      <c r="AG17" s="50">
        <f t="shared" si="6"/>
        <v>0</v>
      </c>
      <c r="AH17" s="50">
        <f t="shared" si="6"/>
        <v>0</v>
      </c>
      <c r="AI17" s="50">
        <f t="shared" si="6"/>
        <v>0</v>
      </c>
      <c r="AJ17" s="50">
        <f t="shared" si="6"/>
        <v>0</v>
      </c>
      <c r="AK17" s="132">
        <f t="shared" si="6"/>
        <v>0</v>
      </c>
      <c r="AN17" s="41"/>
    </row>
    <row r="18" spans="1:40" s="40" customFormat="1" ht="14.25" x14ac:dyDescent="0.2">
      <c r="A18" s="43"/>
      <c r="B18" s="31"/>
      <c r="C18" s="97"/>
      <c r="D18" s="32"/>
      <c r="E18" s="32"/>
      <c r="F18" s="32"/>
      <c r="G18" s="32"/>
      <c r="H18" s="127">
        <f t="shared" si="1"/>
        <v>0</v>
      </c>
      <c r="I18" s="33"/>
      <c r="J18" s="34"/>
      <c r="K18" s="91">
        <f>IF(ISERR(H18/J18)=TRUE,0,ROUND(H18/I18,6))</f>
        <v>0</v>
      </c>
      <c r="L18" s="123" t="str">
        <f>IF(C18="","0",IF(C18="DPP do 10.000 Kč","0",IF(C18="DPČ do 2.500 Kč","0",IF( C18="DPČ do 3.000 Kč",0,(0.338*((D18+F18+G18)/I18*J18))))))</f>
        <v>0</v>
      </c>
      <c r="M18" s="100">
        <f>IF(ISBLANK(D18)= TRUE,0,IF(C18="DPP nebo DPČ do 2500Kč",ROUND(((D18+G18)/(I18))*J18,6),(IF(C18="100% úvazek pro projekt",($D18+$E18+F18+G18),ROUND(((F18+D18+E18+G18)*J18/I18),6)))))</f>
        <v>0</v>
      </c>
      <c r="N18" s="35">
        <f>K18</f>
        <v>0</v>
      </c>
      <c r="O18" s="104" t="str">
        <f>IF(C18="","0",IF(C18="DPP do 10.000 Kč","0",IF(C18="DPČ do 2.500 Kč","0",(0.34*P18))))</f>
        <v>0</v>
      </c>
      <c r="P18" s="95" t="str">
        <f xml:space="preserve"> IF(D18="","",IF(ISBLANK(N18)=TRUE,"doplň HODINOVOU SAZBU", IF(K18&gt;N18, (K18-N18)*J18,0)))</f>
        <v/>
      </c>
      <c r="Q18" s="89" t="str">
        <f>IF(K18&gt;N18,L18-O18,L18)</f>
        <v>0</v>
      </c>
      <c r="R18" s="90">
        <f>IF(K18&gt;N18,M18-P18,M18)</f>
        <v>0</v>
      </c>
      <c r="S18" s="163"/>
      <c r="T18" s="152"/>
      <c r="U18" s="51"/>
      <c r="V18" s="52"/>
      <c r="W18" s="52"/>
      <c r="X18" s="52"/>
      <c r="Y18" s="52"/>
      <c r="Z18" s="52"/>
      <c r="AA18" s="52"/>
      <c r="AB18" s="42">
        <f t="shared" si="2"/>
        <v>0</v>
      </c>
      <c r="AC18" s="140">
        <f t="shared" ref="AC18:AC26" si="7">J18</f>
        <v>0</v>
      </c>
      <c r="AD18" s="133">
        <f t="shared" ref="AD18:AJ21" si="8">IF(ISERR(($Q18+$R18)*U18/$AB18/$T18)=TRUE,0,(ROUND(($Q18+$R18)*U18/$AB18/$T18,6)))</f>
        <v>0</v>
      </c>
      <c r="AE18" s="39">
        <f t="shared" si="8"/>
        <v>0</v>
      </c>
      <c r="AF18" s="39">
        <f t="shared" si="8"/>
        <v>0</v>
      </c>
      <c r="AG18" s="39">
        <f t="shared" si="8"/>
        <v>0</v>
      </c>
      <c r="AH18" s="39">
        <f t="shared" si="8"/>
        <v>0</v>
      </c>
      <c r="AI18" s="39">
        <f t="shared" si="8"/>
        <v>0</v>
      </c>
      <c r="AJ18" s="39">
        <f t="shared" si="8"/>
        <v>0</v>
      </c>
      <c r="AK18" s="131">
        <f>SUM(AD18:AJ18)</f>
        <v>0</v>
      </c>
      <c r="AN18" s="41"/>
    </row>
    <row r="19" spans="1:40" s="40" customFormat="1" ht="14.25" x14ac:dyDescent="0.2">
      <c r="A19" s="43"/>
      <c r="B19" s="31"/>
      <c r="C19" s="97"/>
      <c r="D19" s="32"/>
      <c r="E19" s="32"/>
      <c r="F19" s="32"/>
      <c r="G19" s="32"/>
      <c r="H19" s="127">
        <f t="shared" si="1"/>
        <v>0</v>
      </c>
      <c r="I19" s="33"/>
      <c r="J19" s="34"/>
      <c r="K19" s="91">
        <f>IF(ISERR(H19/J19)=TRUE,0,ROUND(H19/I19,6))</f>
        <v>0</v>
      </c>
      <c r="L19" s="123" t="str">
        <f t="shared" ref="L19:L21" si="9">IF(C19="","0",IF(C19="DPP do 10.000 Kč","0",IF(C19="DPČ do 2.500 Kč","0",IF( C19="DPČ do 3.000 Kč",0,(0.338*((D19+F19+G19)/I19*J19))))))</f>
        <v>0</v>
      </c>
      <c r="M19" s="100">
        <f>IF(ISBLANK(D19)= TRUE,0,IF(C19="DPP nebo DPČ do 2500Kč",ROUND(((D19+G19)/(I19))*J19,6),(IF(C19="100% úvazek pro projekt",($D19+$E19+F19+G19),ROUND(((F19+D19+E19+G19)*J19/I19),6)))))</f>
        <v>0</v>
      </c>
      <c r="N19" s="35">
        <f>K19</f>
        <v>0</v>
      </c>
      <c r="O19" s="104" t="str">
        <f>IF(C19="","0",IF(C19="DPP do 10.000 Kč","0",IF(C19="DPČ do 2.500 Kč","0",(0.34*P19))))</f>
        <v>0</v>
      </c>
      <c r="P19" s="95" t="str">
        <f xml:space="preserve"> IF(D19="","",IF(ISBLANK(N19)=TRUE,"doplň HODINOVOU SAZBU", IF(K19&gt;N19, (K19-N19)*J19,0)))</f>
        <v/>
      </c>
      <c r="Q19" s="89" t="str">
        <f>IF(K19&gt;N19,L19-O19,L19)</f>
        <v>0</v>
      </c>
      <c r="R19" s="90">
        <f>IF(K19&gt;N19,M19-P19,M19)</f>
        <v>0</v>
      </c>
      <c r="S19" s="163"/>
      <c r="T19" s="152"/>
      <c r="U19" s="36"/>
      <c r="V19" s="37"/>
      <c r="W19" s="37"/>
      <c r="X19" s="37"/>
      <c r="Y19" s="37"/>
      <c r="Z19" s="37"/>
      <c r="AA19" s="37"/>
      <c r="AB19" s="42">
        <f t="shared" si="2"/>
        <v>0</v>
      </c>
      <c r="AC19" s="136">
        <f t="shared" si="7"/>
        <v>0</v>
      </c>
      <c r="AD19" s="133">
        <f t="shared" si="8"/>
        <v>0</v>
      </c>
      <c r="AE19" s="39">
        <f t="shared" si="8"/>
        <v>0</v>
      </c>
      <c r="AF19" s="39">
        <f t="shared" si="8"/>
        <v>0</v>
      </c>
      <c r="AG19" s="39">
        <f t="shared" si="8"/>
        <v>0</v>
      </c>
      <c r="AH19" s="39">
        <f t="shared" si="8"/>
        <v>0</v>
      </c>
      <c r="AI19" s="39">
        <f t="shared" si="8"/>
        <v>0</v>
      </c>
      <c r="AJ19" s="39">
        <f t="shared" si="8"/>
        <v>0</v>
      </c>
      <c r="AK19" s="131">
        <f>SUM(AD19:AJ19)</f>
        <v>0</v>
      </c>
      <c r="AN19" s="41"/>
    </row>
    <row r="20" spans="1:40" s="40" customFormat="1" ht="14.25" x14ac:dyDescent="0.2">
      <c r="A20" s="43"/>
      <c r="B20" s="31"/>
      <c r="C20" s="97"/>
      <c r="D20" s="32"/>
      <c r="E20" s="32"/>
      <c r="F20" s="32"/>
      <c r="G20" s="32"/>
      <c r="H20" s="127">
        <f t="shared" si="1"/>
        <v>0</v>
      </c>
      <c r="I20" s="33"/>
      <c r="J20" s="34"/>
      <c r="K20" s="91">
        <f>IF(ISERR(H20/J20)=TRUE,0,ROUND(H20/I20,6))</f>
        <v>0</v>
      </c>
      <c r="L20" s="123" t="str">
        <f t="shared" si="9"/>
        <v>0</v>
      </c>
      <c r="M20" s="100">
        <f>IF(ISBLANK(D20)= TRUE,0,IF(C20="DPP nebo DPČ do 2500Kč",ROUND(((D20+G20)/(I20))*J20,6),(IF(C20="100% úvazek pro projekt",($D20+$E20+F20+G20),ROUND(((F20+D20+E20+G20)*J20/I20),6)))))</f>
        <v>0</v>
      </c>
      <c r="N20" s="35">
        <f>K20</f>
        <v>0</v>
      </c>
      <c r="O20" s="104" t="str">
        <f>IF(C20="","0",IF(C20="DPP do 10.000 Kč","0",IF(C20="DPČ do 2.500 Kč","0",(0.34*P20))))</f>
        <v>0</v>
      </c>
      <c r="P20" s="95" t="str">
        <f xml:space="preserve"> IF(D20="","",IF(ISBLANK(N20)=TRUE,"doplň HODINOVOU SAZBU", IF(K20&gt;N20, (K20-N20)*J20,0)))</f>
        <v/>
      </c>
      <c r="Q20" s="89" t="str">
        <f>IF(K20&gt;N20,L20-O20,L20)</f>
        <v>0</v>
      </c>
      <c r="R20" s="90">
        <f>IF(K20&gt;N20,M20-P20,M20)</f>
        <v>0</v>
      </c>
      <c r="S20" s="163"/>
      <c r="T20" s="152"/>
      <c r="U20" s="36"/>
      <c r="V20" s="37"/>
      <c r="W20" s="37"/>
      <c r="X20" s="37"/>
      <c r="Y20" s="37"/>
      <c r="Z20" s="37"/>
      <c r="AA20" s="37"/>
      <c r="AB20" s="42">
        <f t="shared" si="2"/>
        <v>0</v>
      </c>
      <c r="AC20" s="136">
        <f t="shared" si="7"/>
        <v>0</v>
      </c>
      <c r="AD20" s="133">
        <f t="shared" si="8"/>
        <v>0</v>
      </c>
      <c r="AE20" s="39">
        <f t="shared" si="8"/>
        <v>0</v>
      </c>
      <c r="AF20" s="39">
        <f t="shared" si="8"/>
        <v>0</v>
      </c>
      <c r="AG20" s="39">
        <f t="shared" si="8"/>
        <v>0</v>
      </c>
      <c r="AH20" s="39">
        <f t="shared" si="8"/>
        <v>0</v>
      </c>
      <c r="AI20" s="39">
        <f t="shared" si="8"/>
        <v>0</v>
      </c>
      <c r="AJ20" s="39">
        <f t="shared" si="8"/>
        <v>0</v>
      </c>
      <c r="AK20" s="131">
        <f>SUM(AD20:AJ20)</f>
        <v>0</v>
      </c>
      <c r="AN20" s="41"/>
    </row>
    <row r="21" spans="1:40" s="40" customFormat="1" ht="15" thickBot="1" x14ac:dyDescent="0.25">
      <c r="A21" s="44"/>
      <c r="B21" s="31"/>
      <c r="C21" s="97"/>
      <c r="D21" s="32"/>
      <c r="E21" s="32"/>
      <c r="F21" s="32"/>
      <c r="G21" s="32"/>
      <c r="H21" s="127">
        <f t="shared" si="1"/>
        <v>0</v>
      </c>
      <c r="I21" s="33"/>
      <c r="J21" s="34"/>
      <c r="K21" s="91">
        <f>IF(ISERR(H21/J21)=TRUE,0,ROUND(H21/I21,6))</f>
        <v>0</v>
      </c>
      <c r="L21" s="123" t="str">
        <f t="shared" si="9"/>
        <v>0</v>
      </c>
      <c r="M21" s="100">
        <f>IF(ISBLANK(D21)= TRUE,0,IF(C21="DPP nebo DPČ do 2500Kč",ROUND(((D21+G21)/(I21))*J21,6),(IF(C21="100% úvazek pro projekt",($D21+$E21+F21+G21),ROUND(((F21+D21+E21+G21)*J21/I21),6)))))</f>
        <v>0</v>
      </c>
      <c r="N21" s="35">
        <f>K21</f>
        <v>0</v>
      </c>
      <c r="O21" s="104" t="str">
        <f>IF(C21="","0",IF(C21="DPP do 10.000 Kč","0",IF(C21="DPČ do 2.500 Kč","0",(0.34*P21))))</f>
        <v>0</v>
      </c>
      <c r="P21" s="95" t="str">
        <f xml:space="preserve"> IF(D21="","",IF(ISBLANK(N21)=TRUE,"doplň HODINOVOU SAZBU", IF(K21&gt;N21, (K21-N21)*J21,0)))</f>
        <v/>
      </c>
      <c r="Q21" s="89" t="str">
        <f>IF(K21&gt;N21,L21-O21,L21)</f>
        <v>0</v>
      </c>
      <c r="R21" s="90">
        <f>IF(K21&gt;N21,M21-P21,M21)</f>
        <v>0</v>
      </c>
      <c r="S21" s="163"/>
      <c r="T21" s="152"/>
      <c r="U21" s="36"/>
      <c r="V21" s="37"/>
      <c r="W21" s="37"/>
      <c r="X21" s="37"/>
      <c r="Y21" s="37"/>
      <c r="Z21" s="37"/>
      <c r="AA21" s="37"/>
      <c r="AB21" s="42">
        <f t="shared" si="2"/>
        <v>0</v>
      </c>
      <c r="AC21" s="138">
        <f t="shared" si="7"/>
        <v>0</v>
      </c>
      <c r="AD21" s="133">
        <f t="shared" si="8"/>
        <v>0</v>
      </c>
      <c r="AE21" s="39">
        <f t="shared" si="8"/>
        <v>0</v>
      </c>
      <c r="AF21" s="39">
        <f t="shared" si="8"/>
        <v>0</v>
      </c>
      <c r="AG21" s="39">
        <f t="shared" si="8"/>
        <v>0</v>
      </c>
      <c r="AH21" s="39">
        <f t="shared" si="8"/>
        <v>0</v>
      </c>
      <c r="AI21" s="39">
        <f t="shared" si="8"/>
        <v>0</v>
      </c>
      <c r="AJ21" s="39">
        <f t="shared" si="8"/>
        <v>0</v>
      </c>
      <c r="AK21" s="131">
        <f>SUM(AD21:AJ21)</f>
        <v>0</v>
      </c>
      <c r="AN21" s="41"/>
    </row>
    <row r="22" spans="1:40" s="40" customFormat="1" ht="15.75" thickBot="1" x14ac:dyDescent="0.3">
      <c r="A22" s="108" t="s">
        <v>36</v>
      </c>
      <c r="B22" s="45"/>
      <c r="C22" s="98" t="s">
        <v>3</v>
      </c>
      <c r="D22" s="46">
        <f t="shared" ref="D22:J22" si="10">SUM(D18:D21)</f>
        <v>0</v>
      </c>
      <c r="E22" s="46">
        <f t="shared" si="10"/>
        <v>0</v>
      </c>
      <c r="F22" s="46">
        <f t="shared" si="10"/>
        <v>0</v>
      </c>
      <c r="G22" s="46">
        <f t="shared" si="10"/>
        <v>0</v>
      </c>
      <c r="H22" s="46">
        <f t="shared" si="10"/>
        <v>0</v>
      </c>
      <c r="I22" s="46">
        <f t="shared" si="10"/>
        <v>0</v>
      </c>
      <c r="J22" s="46">
        <f t="shared" si="10"/>
        <v>0</v>
      </c>
      <c r="K22" s="102" t="s">
        <v>6</v>
      </c>
      <c r="L22" s="122">
        <f>SUM(L18:L21)</f>
        <v>0</v>
      </c>
      <c r="M22" s="101">
        <f>SUM(M18:M21)</f>
        <v>0</v>
      </c>
      <c r="N22" s="107" t="s">
        <v>6</v>
      </c>
      <c r="O22" s="54">
        <f>SUM(O18:O21)</f>
        <v>0</v>
      </c>
      <c r="P22" s="54">
        <f>SUM(P18:P21)</f>
        <v>0</v>
      </c>
      <c r="Q22" s="96">
        <f>SUM(Q18:Q21)</f>
        <v>0</v>
      </c>
      <c r="R22" s="93">
        <f>SUM(R18:R21)</f>
        <v>0</v>
      </c>
      <c r="S22" s="164"/>
      <c r="T22" s="155" t="s">
        <v>6</v>
      </c>
      <c r="U22" s="47">
        <f t="shared" ref="U22:AA22" si="11">SUM(U18:U21)</f>
        <v>0</v>
      </c>
      <c r="V22" s="48">
        <f t="shared" si="11"/>
        <v>0</v>
      </c>
      <c r="W22" s="48">
        <f t="shared" si="11"/>
        <v>0</v>
      </c>
      <c r="X22" s="48">
        <f t="shared" si="11"/>
        <v>0</v>
      </c>
      <c r="Y22" s="48">
        <f t="shared" si="11"/>
        <v>0</v>
      </c>
      <c r="Z22" s="48">
        <f t="shared" si="11"/>
        <v>0</v>
      </c>
      <c r="AA22" s="48">
        <f t="shared" si="11"/>
        <v>0</v>
      </c>
      <c r="AB22" s="49">
        <f t="shared" si="2"/>
        <v>0</v>
      </c>
      <c r="AC22" s="139">
        <f t="shared" si="7"/>
        <v>0</v>
      </c>
      <c r="AD22" s="134">
        <f t="shared" ref="AD22:AK22" si="12">SUM(AD18:AD21)</f>
        <v>0</v>
      </c>
      <c r="AE22" s="50">
        <f t="shared" si="12"/>
        <v>0</v>
      </c>
      <c r="AF22" s="50">
        <f t="shared" si="12"/>
        <v>0</v>
      </c>
      <c r="AG22" s="50">
        <f t="shared" si="12"/>
        <v>0</v>
      </c>
      <c r="AH22" s="50">
        <f t="shared" si="12"/>
        <v>0</v>
      </c>
      <c r="AI22" s="50">
        <f t="shared" si="12"/>
        <v>0</v>
      </c>
      <c r="AJ22" s="50">
        <f t="shared" si="12"/>
        <v>0</v>
      </c>
      <c r="AK22" s="132">
        <f t="shared" si="12"/>
        <v>0</v>
      </c>
      <c r="AN22" s="41"/>
    </row>
    <row r="23" spans="1:40" s="40" customFormat="1" ht="14.25" x14ac:dyDescent="0.2">
      <c r="A23" s="43"/>
      <c r="B23" s="31"/>
      <c r="C23" s="97"/>
      <c r="D23" s="32"/>
      <c r="E23" s="32"/>
      <c r="F23" s="32"/>
      <c r="G23" s="32"/>
      <c r="H23" s="127">
        <f t="shared" si="1"/>
        <v>0</v>
      </c>
      <c r="I23" s="33"/>
      <c r="J23" s="34"/>
      <c r="K23" s="91">
        <f>IF(ISERR(H23/J23)=TRUE,0,ROUND(H23/I23,6))</f>
        <v>0</v>
      </c>
      <c r="L23" s="123" t="str">
        <f>IF(C23="","0",IF(C23="DPP do 10.000 Kč","0",IF(C23="DPČ do 2.500 Kč","0",IF( C23="DPČ do 3.000 Kč",0,(0.338*((D23+F23+G23)/I23*J23))))))</f>
        <v>0</v>
      </c>
      <c r="M23" s="100">
        <f>IF(ISBLANK(D23)= TRUE,0,IF(C23="DPP nebo DPČ do 2500Kč",ROUND(((D23+G23)/(I23))*J23,6),(IF(C23="100% úvazek pro projekt",($D23+$E23+F23+G23),ROUND(((F23+D23+E23+G23)*J23/I23),6)))))</f>
        <v>0</v>
      </c>
      <c r="N23" s="35">
        <f>K23</f>
        <v>0</v>
      </c>
      <c r="O23" s="104" t="str">
        <f>IF(C23="","0",IF(C23="DPP do 10.000 Kč","0",IF(C23="DPČ do 2.500 Kč","0",(0.34*P23))))</f>
        <v>0</v>
      </c>
      <c r="P23" s="95" t="str">
        <f xml:space="preserve"> IF(D23="","",IF(ISBLANK(N23)=TRUE,"doplň HODINOVOU SAZBU", IF(K23&gt;N23, (K23-N23)*J23,0)))</f>
        <v/>
      </c>
      <c r="Q23" s="89" t="str">
        <f>IF(K23&gt;N23,L23-O23,L23)</f>
        <v>0</v>
      </c>
      <c r="R23" s="90">
        <f>IF(K23&gt;N23,M23-P23,M23)</f>
        <v>0</v>
      </c>
      <c r="S23" s="163"/>
      <c r="T23" s="152"/>
      <c r="U23" s="36"/>
      <c r="V23" s="37"/>
      <c r="W23" s="37"/>
      <c r="X23" s="37"/>
      <c r="Y23" s="37"/>
      <c r="Z23" s="37"/>
      <c r="AA23" s="37"/>
      <c r="AB23" s="42">
        <f t="shared" si="2"/>
        <v>0</v>
      </c>
      <c r="AC23" s="135">
        <f t="shared" si="7"/>
        <v>0</v>
      </c>
      <c r="AD23" s="133">
        <f t="shared" ref="AD23:AJ26" si="13">IF(ISERR(($Q23+$R23)*U23/$AB23/$T23)=TRUE,0,(ROUND(($Q23+$R23)*U23/$AB23/$T23,6)))</f>
        <v>0</v>
      </c>
      <c r="AE23" s="39">
        <f t="shared" si="13"/>
        <v>0</v>
      </c>
      <c r="AF23" s="39">
        <f t="shared" si="13"/>
        <v>0</v>
      </c>
      <c r="AG23" s="39">
        <f t="shared" si="13"/>
        <v>0</v>
      </c>
      <c r="AH23" s="39">
        <f t="shared" si="13"/>
        <v>0</v>
      </c>
      <c r="AI23" s="39">
        <f t="shared" si="13"/>
        <v>0</v>
      </c>
      <c r="AJ23" s="39">
        <f t="shared" si="13"/>
        <v>0</v>
      </c>
      <c r="AK23" s="131">
        <f>SUM(AD23:AJ23)</f>
        <v>0</v>
      </c>
      <c r="AN23" s="41"/>
    </row>
    <row r="24" spans="1:40" s="40" customFormat="1" ht="14.25" x14ac:dyDescent="0.2">
      <c r="A24" s="43"/>
      <c r="B24" s="31"/>
      <c r="C24" s="97"/>
      <c r="D24" s="32"/>
      <c r="E24" s="32"/>
      <c r="F24" s="32"/>
      <c r="G24" s="32"/>
      <c r="H24" s="127">
        <f t="shared" si="1"/>
        <v>0</v>
      </c>
      <c r="I24" s="33"/>
      <c r="J24" s="34"/>
      <c r="K24" s="91">
        <f>IF(ISERR(H24/J24)=TRUE,0,ROUND(H24/I24,6))</f>
        <v>0</v>
      </c>
      <c r="L24" s="123" t="str">
        <f t="shared" ref="L24:L26" si="14">IF(C24="","0",IF(C24="DPP do 10.000 Kč","0",IF(C24="DPČ do 2.500 Kč","0",IF( C24="DPČ do 3.000 Kč",0,(0.338*((D24+F24+G24)/I24*J24))))))</f>
        <v>0</v>
      </c>
      <c r="M24" s="100">
        <f>IF(ISBLANK(D24)= TRUE,0,IF(C24="DPP nebo DPČ do 2500Kč",ROUND(((D24+G24)/(I24))*J24,6),(IF(C24="100% úvazek pro projekt",($D24+$E24+F24+G24),ROUND(((F24+D24+E24+G24)*J24/I24),6)))))</f>
        <v>0</v>
      </c>
      <c r="N24" s="35">
        <f>K24</f>
        <v>0</v>
      </c>
      <c r="O24" s="104" t="str">
        <f>IF(C24="","0",IF(C24="DPP do 10.000 Kč","0",IF(C24="DPČ do 2.500 Kč","0",(0.34*P24))))</f>
        <v>0</v>
      </c>
      <c r="P24" s="95" t="str">
        <f xml:space="preserve"> IF(D24="","",IF(ISBLANK(N24)=TRUE,"doplň HODINOVOU SAZBU", IF(K24&gt;N24, (K24-N24)*J24,0)))</f>
        <v/>
      </c>
      <c r="Q24" s="89" t="str">
        <f>IF(K24&gt;N24,L24-O24,L24)</f>
        <v>0</v>
      </c>
      <c r="R24" s="90">
        <f>IF(K24&gt;N24,M24-P24,M24)</f>
        <v>0</v>
      </c>
      <c r="S24" s="163"/>
      <c r="T24" s="152"/>
      <c r="U24" s="36"/>
      <c r="V24" s="37"/>
      <c r="W24" s="37"/>
      <c r="X24" s="37"/>
      <c r="Y24" s="53"/>
      <c r="Z24" s="53"/>
      <c r="AA24" s="37"/>
      <c r="AB24" s="42">
        <f t="shared" si="2"/>
        <v>0</v>
      </c>
      <c r="AC24" s="136">
        <f t="shared" si="7"/>
        <v>0</v>
      </c>
      <c r="AD24" s="133">
        <f t="shared" si="13"/>
        <v>0</v>
      </c>
      <c r="AE24" s="39">
        <f t="shared" si="13"/>
        <v>0</v>
      </c>
      <c r="AF24" s="39">
        <f t="shared" si="13"/>
        <v>0</v>
      </c>
      <c r="AG24" s="39">
        <f t="shared" si="13"/>
        <v>0</v>
      </c>
      <c r="AH24" s="39">
        <f t="shared" si="13"/>
        <v>0</v>
      </c>
      <c r="AI24" s="39">
        <f t="shared" si="13"/>
        <v>0</v>
      </c>
      <c r="AJ24" s="39">
        <f t="shared" si="13"/>
        <v>0</v>
      </c>
      <c r="AK24" s="131">
        <f>SUM(AD24:AJ24)</f>
        <v>0</v>
      </c>
      <c r="AN24" s="41"/>
    </row>
    <row r="25" spans="1:40" s="40" customFormat="1" ht="14.25" x14ac:dyDescent="0.2">
      <c r="A25" s="43"/>
      <c r="B25" s="31"/>
      <c r="C25" s="97"/>
      <c r="D25" s="32"/>
      <c r="E25" s="32"/>
      <c r="F25" s="32"/>
      <c r="G25" s="32"/>
      <c r="H25" s="127">
        <f t="shared" si="1"/>
        <v>0</v>
      </c>
      <c r="I25" s="33"/>
      <c r="J25" s="34"/>
      <c r="K25" s="91">
        <f>IF(ISERR(H25/J25)=TRUE,0,ROUND(H25/I25,6))</f>
        <v>0</v>
      </c>
      <c r="L25" s="123" t="str">
        <f t="shared" si="14"/>
        <v>0</v>
      </c>
      <c r="M25" s="100">
        <f>IF(ISBLANK(D25)= TRUE,0,IF(C25="DPP nebo DPČ do 2500Kč",ROUND(((D25+G25)/(I25))*J25,6),(IF(C25="100% úvazek pro projekt",($D25+$E25+F25+G25),ROUND(((F25+D25+E25+G25)*J25/I25),6)))))</f>
        <v>0</v>
      </c>
      <c r="N25" s="35">
        <f>K25</f>
        <v>0</v>
      </c>
      <c r="O25" s="104" t="str">
        <f>IF(C25="","0",IF(C25="DPP do 10.000 Kč","0",IF(C25="DPČ do 2.500 Kč","0",(0.34*P25))))</f>
        <v>0</v>
      </c>
      <c r="P25" s="95" t="str">
        <f xml:space="preserve"> IF(D25="","",IF(ISBLANK(N25)=TRUE,"doplň HODINOVOU SAZBU", IF(K25&gt;N25, (K25-N25)*J25,0)))</f>
        <v/>
      </c>
      <c r="Q25" s="89" t="str">
        <f>IF(K25&gt;N25,L25-O25,L25)</f>
        <v>0</v>
      </c>
      <c r="R25" s="90">
        <f>IF(K25&gt;N25,M25-P25,M25)</f>
        <v>0</v>
      </c>
      <c r="S25" s="163"/>
      <c r="T25" s="152"/>
      <c r="U25" s="36"/>
      <c r="V25" s="37"/>
      <c r="W25" s="37"/>
      <c r="X25" s="37"/>
      <c r="Y25" s="37"/>
      <c r="Z25" s="37"/>
      <c r="AA25" s="37"/>
      <c r="AB25" s="42">
        <f t="shared" si="2"/>
        <v>0</v>
      </c>
      <c r="AC25" s="136">
        <f t="shared" si="7"/>
        <v>0</v>
      </c>
      <c r="AD25" s="133">
        <f t="shared" si="13"/>
        <v>0</v>
      </c>
      <c r="AE25" s="39">
        <f t="shared" si="13"/>
        <v>0</v>
      </c>
      <c r="AF25" s="39">
        <f t="shared" si="13"/>
        <v>0</v>
      </c>
      <c r="AG25" s="39">
        <f t="shared" si="13"/>
        <v>0</v>
      </c>
      <c r="AH25" s="39">
        <f t="shared" si="13"/>
        <v>0</v>
      </c>
      <c r="AI25" s="39">
        <f t="shared" si="13"/>
        <v>0</v>
      </c>
      <c r="AJ25" s="39">
        <f t="shared" si="13"/>
        <v>0</v>
      </c>
      <c r="AK25" s="131">
        <f>SUM(AD25:AJ25)</f>
        <v>0</v>
      </c>
      <c r="AN25" s="41"/>
    </row>
    <row r="26" spans="1:40" s="40" customFormat="1" ht="15" thickBot="1" x14ac:dyDescent="0.25">
      <c r="A26" s="44"/>
      <c r="B26" s="31"/>
      <c r="C26" s="97"/>
      <c r="D26" s="32"/>
      <c r="E26" s="32"/>
      <c r="F26" s="32"/>
      <c r="G26" s="32"/>
      <c r="H26" s="127">
        <f t="shared" si="1"/>
        <v>0</v>
      </c>
      <c r="I26" s="33"/>
      <c r="J26" s="34"/>
      <c r="K26" s="91">
        <f>IF(ISERR(H26/J26)=TRUE,0,ROUND(H26/I26,6))</f>
        <v>0</v>
      </c>
      <c r="L26" s="123" t="str">
        <f t="shared" si="14"/>
        <v>0</v>
      </c>
      <c r="M26" s="100">
        <f>IF(ISBLANK(D26)= TRUE,0,IF(C26="DPP nebo DPČ do 2500Kč",ROUND(((D26+G26)/(I26))*J26,6),(IF(C26="100% úvazek pro projekt",($D26+$E26+F26+G26),ROUND(((F26+D26+E26+G26)*J26/I26),6)))))</f>
        <v>0</v>
      </c>
      <c r="N26" s="35">
        <f>K26</f>
        <v>0</v>
      </c>
      <c r="O26" s="104" t="str">
        <f>IF(C26="","0",IF(C26="DPP do 10.000 Kč","0",IF(C26="DPČ do 2.500 Kč","0",(0.34*P26))))</f>
        <v>0</v>
      </c>
      <c r="P26" s="95" t="str">
        <f xml:space="preserve"> IF(D26="","",IF(ISBLANK(N26)=TRUE,"doplň HODINOVOU SAZBU", IF(K26&gt;N26, (K26-N26)*J26,0)))</f>
        <v/>
      </c>
      <c r="Q26" s="89" t="str">
        <f>IF(K26&gt;N26,L26-O26,L26)</f>
        <v>0</v>
      </c>
      <c r="R26" s="90">
        <f>IF(K26&gt;N26,M26-P26,M26)</f>
        <v>0</v>
      </c>
      <c r="S26" s="163"/>
      <c r="T26" s="152"/>
      <c r="U26" s="36"/>
      <c r="V26" s="37"/>
      <c r="W26" s="37"/>
      <c r="X26" s="37"/>
      <c r="Y26" s="37"/>
      <c r="Z26" s="37"/>
      <c r="AA26" s="37"/>
      <c r="AB26" s="42">
        <f t="shared" si="2"/>
        <v>0</v>
      </c>
      <c r="AC26" s="137">
        <f t="shared" si="7"/>
        <v>0</v>
      </c>
      <c r="AD26" s="133">
        <f t="shared" si="13"/>
        <v>0</v>
      </c>
      <c r="AE26" s="39">
        <f t="shared" si="13"/>
        <v>0</v>
      </c>
      <c r="AF26" s="39">
        <f t="shared" si="13"/>
        <v>0</v>
      </c>
      <c r="AG26" s="39">
        <f t="shared" si="13"/>
        <v>0</v>
      </c>
      <c r="AH26" s="39">
        <f t="shared" si="13"/>
        <v>0</v>
      </c>
      <c r="AI26" s="39">
        <f t="shared" si="13"/>
        <v>0</v>
      </c>
      <c r="AJ26" s="39">
        <f t="shared" si="13"/>
        <v>0</v>
      </c>
      <c r="AK26" s="131">
        <f>SUM(AD26:AJ26)</f>
        <v>0</v>
      </c>
      <c r="AN26" s="41"/>
    </row>
    <row r="27" spans="1:40" s="40" customFormat="1" ht="15.75" thickBot="1" x14ac:dyDescent="0.3">
      <c r="A27" s="108" t="s">
        <v>36</v>
      </c>
      <c r="B27" s="45"/>
      <c r="C27" s="98" t="s">
        <v>3</v>
      </c>
      <c r="D27" s="46">
        <f t="shared" ref="D27:J27" si="15">SUM(D23:D26)</f>
        <v>0</v>
      </c>
      <c r="E27" s="46">
        <f t="shared" si="15"/>
        <v>0</v>
      </c>
      <c r="F27" s="46">
        <f t="shared" si="15"/>
        <v>0</v>
      </c>
      <c r="G27" s="46">
        <f t="shared" si="15"/>
        <v>0</v>
      </c>
      <c r="H27" s="128">
        <f t="shared" si="15"/>
        <v>0</v>
      </c>
      <c r="I27" s="46">
        <f t="shared" si="15"/>
        <v>0</v>
      </c>
      <c r="J27" s="46">
        <f t="shared" si="15"/>
        <v>0</v>
      </c>
      <c r="K27" s="102" t="s">
        <v>6</v>
      </c>
      <c r="L27" s="122">
        <f>SUM(L23:L26)</f>
        <v>0</v>
      </c>
      <c r="M27" s="101">
        <f>SUM(M23:M26)</f>
        <v>0</v>
      </c>
      <c r="N27" s="106" t="s">
        <v>6</v>
      </c>
      <c r="O27" s="105">
        <f>SUM(O23:O26)</f>
        <v>0</v>
      </c>
      <c r="P27" s="54">
        <f>SUM(P23:P26)</f>
        <v>0</v>
      </c>
      <c r="Q27" s="96">
        <f>SUM(Q23:Q26)</f>
        <v>0</v>
      </c>
      <c r="R27" s="93">
        <f>SUM(R23:R26)</f>
        <v>0</v>
      </c>
      <c r="S27" s="164"/>
      <c r="T27" s="156" t="s">
        <v>6</v>
      </c>
      <c r="U27" s="47">
        <f t="shared" ref="U27:AA27" si="16">SUM(U23:U26)</f>
        <v>0</v>
      </c>
      <c r="V27" s="48">
        <f t="shared" si="16"/>
        <v>0</v>
      </c>
      <c r="W27" s="48">
        <f t="shared" si="16"/>
        <v>0</v>
      </c>
      <c r="X27" s="48">
        <f t="shared" si="16"/>
        <v>0</v>
      </c>
      <c r="Y27" s="48">
        <f t="shared" si="16"/>
        <v>0</v>
      </c>
      <c r="Z27" s="48">
        <f t="shared" si="16"/>
        <v>0</v>
      </c>
      <c r="AA27" s="48">
        <f t="shared" si="16"/>
        <v>0</v>
      </c>
      <c r="AB27" s="49">
        <f t="shared" si="2"/>
        <v>0</v>
      </c>
      <c r="AC27" s="142"/>
      <c r="AD27" s="134">
        <f t="shared" ref="AD27:AK27" si="17">SUM(AD23:AD26)</f>
        <v>0</v>
      </c>
      <c r="AE27" s="50">
        <f t="shared" si="17"/>
        <v>0</v>
      </c>
      <c r="AF27" s="50">
        <f t="shared" si="17"/>
        <v>0</v>
      </c>
      <c r="AG27" s="50">
        <f t="shared" si="17"/>
        <v>0</v>
      </c>
      <c r="AH27" s="50">
        <f t="shared" si="17"/>
        <v>0</v>
      </c>
      <c r="AI27" s="50">
        <f t="shared" si="17"/>
        <v>0</v>
      </c>
      <c r="AJ27" s="50">
        <f t="shared" si="17"/>
        <v>0</v>
      </c>
      <c r="AK27" s="132">
        <f t="shared" si="17"/>
        <v>0</v>
      </c>
      <c r="AL27" s="129"/>
      <c r="AM27" s="55"/>
      <c r="AN27" s="41"/>
    </row>
    <row r="28" spans="1:40" s="40" customFormat="1" ht="15" x14ac:dyDescent="0.25">
      <c r="A28" s="43"/>
      <c r="B28" s="31"/>
      <c r="C28" s="97"/>
      <c r="D28" s="32"/>
      <c r="E28" s="32"/>
      <c r="F28" s="32"/>
      <c r="G28" s="32"/>
      <c r="H28" s="127">
        <f t="shared" si="1"/>
        <v>0</v>
      </c>
      <c r="I28" s="33"/>
      <c r="J28" s="34"/>
      <c r="K28" s="91">
        <f>IF(ISERR(H28/J28)=TRUE,0,ROUND(H28/I28,6))</f>
        <v>0</v>
      </c>
      <c r="L28" s="123" t="str">
        <f>IF(C28="","0",IF(C28="DPP do 10.000 Kč","0",IF(C28="DPČ do 2.500 Kč","0",IF( C28="DPČ do 3.000 Kč",0,(0.338*((D28+F28+G28)/I28*J28))))))</f>
        <v>0</v>
      </c>
      <c r="M28" s="100">
        <f>IF(ISBLANK(D28)= TRUE,0,IF(C28="DPP nebo DPČ do 2500Kč",ROUND(((D28+G28)/(I28))*J28,6),(IF(C28="100% úvazek pro projekt",($D28+$E28+F28+G28),ROUND(((F28+D28+E28+G28)*J28/I28),6)))))</f>
        <v>0</v>
      </c>
      <c r="N28" s="35">
        <f>K28</f>
        <v>0</v>
      </c>
      <c r="O28" s="104" t="str">
        <f>IF(C28="","0",IF(C28="DPP do 10.000 Kč","0",IF(C28="DPČ do 2.500 Kč","0",(0.34*P28))))</f>
        <v>0</v>
      </c>
      <c r="P28" s="95" t="str">
        <f xml:space="preserve"> IF(D28="","",IF(ISBLANK(N28)=TRUE,"doplň HODINOVOU SAZBU", IF(K28&gt;N28, (K28-N28)*J28,0)))</f>
        <v/>
      </c>
      <c r="Q28" s="89" t="str">
        <f>IF(K28&gt;N28,L28-O28,L28)</f>
        <v>0</v>
      </c>
      <c r="R28" s="90">
        <f>IF(K28&gt;N28,M28-P28,M28)</f>
        <v>0</v>
      </c>
      <c r="S28" s="163"/>
      <c r="T28" s="152"/>
      <c r="U28" s="36"/>
      <c r="V28" s="37"/>
      <c r="W28" s="37"/>
      <c r="X28" s="37"/>
      <c r="Y28" s="37"/>
      <c r="Z28" s="37"/>
      <c r="AA28" s="37"/>
      <c r="AB28" s="42">
        <f t="shared" si="2"/>
        <v>0</v>
      </c>
      <c r="AC28" s="140">
        <f>J28</f>
        <v>0</v>
      </c>
      <c r="AD28" s="133">
        <f t="shared" ref="AD28:AJ31" si="18">IF(ISERR(($Q28+$R28)*U28/$AB28/$T28)=TRUE,0,(ROUND(($Q28+$R28)*U28/$AB28/$T28,6)))</f>
        <v>0</v>
      </c>
      <c r="AE28" s="39">
        <f t="shared" si="18"/>
        <v>0</v>
      </c>
      <c r="AF28" s="39">
        <f t="shared" si="18"/>
        <v>0</v>
      </c>
      <c r="AG28" s="39">
        <f t="shared" si="18"/>
        <v>0</v>
      </c>
      <c r="AH28" s="39">
        <f t="shared" si="18"/>
        <v>0</v>
      </c>
      <c r="AI28" s="39">
        <f t="shared" si="18"/>
        <v>0</v>
      </c>
      <c r="AJ28" s="39">
        <f t="shared" si="18"/>
        <v>0</v>
      </c>
      <c r="AK28" s="131">
        <f>SUM(AD28:AJ28)</f>
        <v>0</v>
      </c>
      <c r="AL28" s="129"/>
      <c r="AM28" s="55"/>
      <c r="AN28" s="41"/>
    </row>
    <row r="29" spans="1:40" s="40" customFormat="1" ht="15" x14ac:dyDescent="0.25">
      <c r="A29" s="43"/>
      <c r="B29" s="31"/>
      <c r="C29" s="97"/>
      <c r="D29" s="32"/>
      <c r="E29" s="32"/>
      <c r="F29" s="32"/>
      <c r="G29" s="32"/>
      <c r="H29" s="127">
        <f t="shared" si="1"/>
        <v>0</v>
      </c>
      <c r="I29" s="33"/>
      <c r="J29" s="34"/>
      <c r="K29" s="91">
        <f>IF(ISERR(H29/J29)=TRUE,0,ROUND(H29/I29,6))</f>
        <v>0</v>
      </c>
      <c r="L29" s="123" t="str">
        <f t="shared" ref="L29:L31" si="19">IF(C29="","0",IF(C29="DPP do 10.000 Kč","0",IF(C29="DPČ do 2.500 Kč","0",IF( C29="DPČ do 3.000 Kč",0,(0.338*((D29+F29+G29)/I29*J29))))))</f>
        <v>0</v>
      </c>
      <c r="M29" s="100">
        <f>IF(ISBLANK(D29)= TRUE,0,IF(C29="DPP nebo DPČ do 2500Kč",ROUND(((D29+G29)/(I29))*J29,6),(IF(C29="100% úvazek pro projekt",($D29+$E29+F29+G29),ROUND(((F29+D29+E29+G29)*J29/I29),6)))))</f>
        <v>0</v>
      </c>
      <c r="N29" s="35">
        <f>K29</f>
        <v>0</v>
      </c>
      <c r="O29" s="104" t="str">
        <f>IF(C29="","0",IF(C29="DPP do 10.000 Kč","0",IF(C29="DPČ do 2.500 Kč","0",(0.34*P29))))</f>
        <v>0</v>
      </c>
      <c r="P29" s="95" t="str">
        <f xml:space="preserve"> IF(D29="","",IF(ISBLANK(N29)=TRUE,"doplň HODINOVOU SAZBU", IF(K29&gt;N29, (K29-N29)*J29,0)))</f>
        <v/>
      </c>
      <c r="Q29" s="89" t="str">
        <f>IF(K29&gt;N29,L29-O29,L29)</f>
        <v>0</v>
      </c>
      <c r="R29" s="90">
        <f>IF(K29&gt;N29,M29-P29,M29)</f>
        <v>0</v>
      </c>
      <c r="S29" s="163"/>
      <c r="T29" s="152"/>
      <c r="U29" s="36"/>
      <c r="V29" s="37"/>
      <c r="W29" s="37"/>
      <c r="X29" s="53"/>
      <c r="Y29" s="53"/>
      <c r="Z29" s="53"/>
      <c r="AA29" s="37"/>
      <c r="AB29" s="42">
        <f t="shared" si="2"/>
        <v>0</v>
      </c>
      <c r="AC29" s="136">
        <f>J29</f>
        <v>0</v>
      </c>
      <c r="AD29" s="133">
        <f t="shared" si="18"/>
        <v>0</v>
      </c>
      <c r="AE29" s="39">
        <f t="shared" si="18"/>
        <v>0</v>
      </c>
      <c r="AF29" s="39">
        <f t="shared" si="18"/>
        <v>0</v>
      </c>
      <c r="AG29" s="39">
        <f t="shared" si="18"/>
        <v>0</v>
      </c>
      <c r="AH29" s="39">
        <f t="shared" si="18"/>
        <v>0</v>
      </c>
      <c r="AI29" s="39">
        <f t="shared" si="18"/>
        <v>0</v>
      </c>
      <c r="AJ29" s="39">
        <f t="shared" si="18"/>
        <v>0</v>
      </c>
      <c r="AK29" s="131">
        <f>SUM(AD29:AJ29)</f>
        <v>0</v>
      </c>
      <c r="AL29" s="129"/>
      <c r="AM29" s="55"/>
      <c r="AN29" s="41"/>
    </row>
    <row r="30" spans="1:40" s="40" customFormat="1" ht="14.25" x14ac:dyDescent="0.2">
      <c r="A30" s="43"/>
      <c r="B30" s="31"/>
      <c r="C30" s="97"/>
      <c r="D30" s="32"/>
      <c r="E30" s="32"/>
      <c r="F30" s="32"/>
      <c r="G30" s="32"/>
      <c r="H30" s="127">
        <f t="shared" si="1"/>
        <v>0</v>
      </c>
      <c r="I30" s="33"/>
      <c r="J30" s="34"/>
      <c r="K30" s="91">
        <f>IF(ISERR(H30/J30)=TRUE,0,ROUND(H30/I30,6))</f>
        <v>0</v>
      </c>
      <c r="L30" s="123" t="str">
        <f t="shared" si="19"/>
        <v>0</v>
      </c>
      <c r="M30" s="100">
        <f>IF(ISBLANK(D30)= TRUE,0,IF(C30="DPP nebo DPČ do 2500Kč",ROUND(((D30+G30)/(I30))*J30,6),(IF(C30="100% úvazek pro projekt",($D30+$E30+F30+G30),ROUND(((F30+D30+E30+G30)*J30/I30),6)))))</f>
        <v>0</v>
      </c>
      <c r="N30" s="35">
        <f>K30</f>
        <v>0</v>
      </c>
      <c r="O30" s="104" t="str">
        <f>IF(C30="","0",IF(C30="DPP do 10.000 Kč","0",IF(C30="DPČ do 2.500 Kč","0",(0.34*P30))))</f>
        <v>0</v>
      </c>
      <c r="P30" s="95" t="str">
        <f xml:space="preserve"> IF(D30="","",IF(ISBLANK(N30)=TRUE,"doplň HODINOVOU SAZBU", IF(K30&gt;N30, (K30-N30)*J30,0)))</f>
        <v/>
      </c>
      <c r="Q30" s="89" t="str">
        <f>IF(K30&gt;N30,L30-O30,L30)</f>
        <v>0</v>
      </c>
      <c r="R30" s="90">
        <f>IF(K30&gt;N30,M30-P30,M30)</f>
        <v>0</v>
      </c>
      <c r="S30" s="163"/>
      <c r="T30" s="152"/>
      <c r="U30" s="36"/>
      <c r="V30" s="37"/>
      <c r="W30" s="37"/>
      <c r="X30" s="37"/>
      <c r="Y30" s="37"/>
      <c r="Z30" s="37"/>
      <c r="AA30" s="37"/>
      <c r="AB30" s="42">
        <f t="shared" si="2"/>
        <v>0</v>
      </c>
      <c r="AC30" s="136">
        <f>J30</f>
        <v>0</v>
      </c>
      <c r="AD30" s="133">
        <f t="shared" si="18"/>
        <v>0</v>
      </c>
      <c r="AE30" s="39">
        <f t="shared" si="18"/>
        <v>0</v>
      </c>
      <c r="AF30" s="39">
        <f t="shared" si="18"/>
        <v>0</v>
      </c>
      <c r="AG30" s="39">
        <f t="shared" si="18"/>
        <v>0</v>
      </c>
      <c r="AH30" s="39">
        <f t="shared" si="18"/>
        <v>0</v>
      </c>
      <c r="AI30" s="39">
        <f t="shared" si="18"/>
        <v>0</v>
      </c>
      <c r="AJ30" s="39">
        <f t="shared" si="18"/>
        <v>0</v>
      </c>
      <c r="AK30" s="131">
        <f>SUM(AD30:AJ30)</f>
        <v>0</v>
      </c>
      <c r="AL30" s="61"/>
      <c r="AM30" s="55"/>
      <c r="AN30" s="41"/>
    </row>
    <row r="31" spans="1:40" s="40" customFormat="1" ht="15" thickBot="1" x14ac:dyDescent="0.25">
      <c r="A31" s="44"/>
      <c r="B31" s="56"/>
      <c r="C31" s="97"/>
      <c r="D31" s="32"/>
      <c r="E31" s="32"/>
      <c r="F31" s="32"/>
      <c r="G31" s="32"/>
      <c r="H31" s="127">
        <f t="shared" si="1"/>
        <v>0</v>
      </c>
      <c r="I31" s="33"/>
      <c r="J31" s="34"/>
      <c r="K31" s="91">
        <f>IF(ISERR(H31/J31)=TRUE,0,ROUND(H31/I31,6))</f>
        <v>0</v>
      </c>
      <c r="L31" s="123" t="str">
        <f t="shared" si="19"/>
        <v>0</v>
      </c>
      <c r="M31" s="100">
        <f>IF(ISBLANK(D31)= TRUE,0,IF(C31="DPP nebo DPČ do 2500Kč",ROUND(((D31+G31)/(I31))*J31,6),(IF(C31="100% úvazek pro projekt",($D31+$E31+F31+G31),ROUND(((F31+D31+E31+G31)*J31/I31),6)))))</f>
        <v>0</v>
      </c>
      <c r="N31" s="35">
        <f>K31</f>
        <v>0</v>
      </c>
      <c r="O31" s="104" t="str">
        <f>IF(C31="","0",IF(C31="DPP do 10.000 Kč","0",IF(C31="DPČ do 2.500 Kč","0",(0.34*P31))))</f>
        <v>0</v>
      </c>
      <c r="P31" s="95" t="str">
        <f xml:space="preserve"> IF(D31="","",IF(ISBLANK(N31)=TRUE,"doplň HODINOVOU SAZBU", IF(K31&gt;N31, (K31-N31)*J31,0)))</f>
        <v/>
      </c>
      <c r="Q31" s="89" t="str">
        <f>IF(K31&gt;N31,L31-O31,L31)</f>
        <v>0</v>
      </c>
      <c r="R31" s="90">
        <f>IF(K31&gt;N31,M31-P31,M31)</f>
        <v>0</v>
      </c>
      <c r="S31" s="163"/>
      <c r="T31" s="152"/>
      <c r="U31" s="36"/>
      <c r="V31" s="37"/>
      <c r="W31" s="37"/>
      <c r="X31" s="37"/>
      <c r="Y31" s="37"/>
      <c r="Z31" s="37"/>
      <c r="AA31" s="37"/>
      <c r="AB31" s="42">
        <f t="shared" si="2"/>
        <v>0</v>
      </c>
      <c r="AC31" s="138">
        <f>J31</f>
        <v>0</v>
      </c>
      <c r="AD31" s="133">
        <f t="shared" si="18"/>
        <v>0</v>
      </c>
      <c r="AE31" s="39">
        <f t="shared" si="18"/>
        <v>0</v>
      </c>
      <c r="AF31" s="39">
        <f t="shared" si="18"/>
        <v>0</v>
      </c>
      <c r="AG31" s="39">
        <f t="shared" si="18"/>
        <v>0</v>
      </c>
      <c r="AH31" s="39">
        <f t="shared" si="18"/>
        <v>0</v>
      </c>
      <c r="AI31" s="39">
        <f t="shared" si="18"/>
        <v>0</v>
      </c>
      <c r="AJ31" s="39">
        <f t="shared" si="18"/>
        <v>0</v>
      </c>
      <c r="AK31" s="131">
        <f>SUM(AD31:AJ31)</f>
        <v>0</v>
      </c>
      <c r="AL31" s="61"/>
      <c r="AN31" s="41"/>
    </row>
    <row r="32" spans="1:40" s="40" customFormat="1" ht="15.75" thickBot="1" x14ac:dyDescent="0.3">
      <c r="A32" s="108" t="s">
        <v>36</v>
      </c>
      <c r="B32" s="45"/>
      <c r="C32" s="98" t="s">
        <v>3</v>
      </c>
      <c r="D32" s="46">
        <f t="shared" ref="D32:J32" si="20">SUM(D28:D31)</f>
        <v>0</v>
      </c>
      <c r="E32" s="46">
        <f t="shared" si="20"/>
        <v>0</v>
      </c>
      <c r="F32" s="46">
        <f t="shared" si="20"/>
        <v>0</v>
      </c>
      <c r="G32" s="46">
        <f t="shared" si="20"/>
        <v>0</v>
      </c>
      <c r="H32" s="128">
        <f t="shared" si="20"/>
        <v>0</v>
      </c>
      <c r="I32" s="46">
        <f t="shared" si="20"/>
        <v>0</v>
      </c>
      <c r="J32" s="46">
        <f t="shared" si="20"/>
        <v>0</v>
      </c>
      <c r="K32" s="102" t="s">
        <v>6</v>
      </c>
      <c r="L32" s="122">
        <f>SUM(L28:L31)</f>
        <v>0</v>
      </c>
      <c r="M32" s="101">
        <f>SUM(M28:M31)</f>
        <v>0</v>
      </c>
      <c r="N32" s="106" t="s">
        <v>6</v>
      </c>
      <c r="O32" s="105">
        <f>SUM(O28:O31)</f>
        <v>0</v>
      </c>
      <c r="P32" s="54">
        <f>SUM(P28:P31)</f>
        <v>0</v>
      </c>
      <c r="Q32" s="96">
        <f>SUM(Q28:Q31)</f>
        <v>0</v>
      </c>
      <c r="R32" s="93">
        <f>SUM(R28:R31)</f>
        <v>0</v>
      </c>
      <c r="S32" s="164"/>
      <c r="T32" s="156" t="s">
        <v>6</v>
      </c>
      <c r="U32" s="47">
        <f t="shared" ref="U32:AA32" si="21">SUM(U28:U31)</f>
        <v>0</v>
      </c>
      <c r="V32" s="48">
        <f t="shared" si="21"/>
        <v>0</v>
      </c>
      <c r="W32" s="48">
        <f t="shared" si="21"/>
        <v>0</v>
      </c>
      <c r="X32" s="48">
        <f t="shared" si="21"/>
        <v>0</v>
      </c>
      <c r="Y32" s="48">
        <f t="shared" si="21"/>
        <v>0</v>
      </c>
      <c r="Z32" s="48">
        <f t="shared" si="21"/>
        <v>0</v>
      </c>
      <c r="AA32" s="48">
        <f t="shared" si="21"/>
        <v>0</v>
      </c>
      <c r="AB32" s="49">
        <f t="shared" si="2"/>
        <v>0</v>
      </c>
      <c r="AC32" s="139"/>
      <c r="AD32" s="134">
        <f t="shared" ref="AD32:AK32" si="22">SUM(AD28:AD31)</f>
        <v>0</v>
      </c>
      <c r="AE32" s="50">
        <f t="shared" si="22"/>
        <v>0</v>
      </c>
      <c r="AF32" s="50">
        <f t="shared" si="22"/>
        <v>0</v>
      </c>
      <c r="AG32" s="50">
        <f t="shared" si="22"/>
        <v>0</v>
      </c>
      <c r="AH32" s="50">
        <f t="shared" si="22"/>
        <v>0</v>
      </c>
      <c r="AI32" s="50">
        <f t="shared" si="22"/>
        <v>0</v>
      </c>
      <c r="AJ32" s="50">
        <f t="shared" si="22"/>
        <v>0</v>
      </c>
      <c r="AK32" s="132">
        <f t="shared" si="22"/>
        <v>0</v>
      </c>
      <c r="AN32" s="41"/>
    </row>
    <row r="33" spans="1:40" s="40" customFormat="1" ht="14.25" x14ac:dyDescent="0.2">
      <c r="A33" s="43"/>
      <c r="B33" s="31"/>
      <c r="C33" s="97"/>
      <c r="D33" s="32"/>
      <c r="E33" s="32"/>
      <c r="F33" s="32"/>
      <c r="G33" s="32"/>
      <c r="H33" s="127">
        <f t="shared" si="1"/>
        <v>0</v>
      </c>
      <c r="I33" s="33"/>
      <c r="J33" s="34"/>
      <c r="K33" s="91">
        <f>IF(ISERR(H33/J33)=TRUE,0,ROUND(H33/I33,6))</f>
        <v>0</v>
      </c>
      <c r="L33" s="123" t="str">
        <f>IF(C33="","0",IF(C33="DPP do 10.000 Kč","0",IF(C33="DPČ do 2.500 Kč","0",(0.338*((D33+F33+G33)/I33*J33)))))</f>
        <v>0</v>
      </c>
      <c r="M33" s="100">
        <f>IF(ISBLANK(D33)= TRUE,0,IF(C33="DPP nebo DPČ do 2500Kč",ROUND(((D33+G33)/(I33))*J33,6),(IF(C33="100% úvazek pro projekt",($D33+$E33+F33+G33),ROUND(((F33+D33+E33+G33)*J33/I33),6)))))</f>
        <v>0</v>
      </c>
      <c r="N33" s="35">
        <f>K33</f>
        <v>0</v>
      </c>
      <c r="O33" s="104" t="str">
        <f>IF(C33="","0",IF(C33="DPP do 10.000 Kč","0",IF(C33="DPČ do 2.500 Kč","0",(0.34*P33))))</f>
        <v>0</v>
      </c>
      <c r="P33" s="95" t="str">
        <f xml:space="preserve"> IF(D33="","",IF(ISBLANK(N33)=TRUE,"doplň HODINOVOU SAZBU", IF(K33&gt;N33, (K33-N33)*J33,0)))</f>
        <v/>
      </c>
      <c r="Q33" s="89" t="str">
        <f>IF(K33&gt;N33,L33-O33,L33)</f>
        <v>0</v>
      </c>
      <c r="R33" s="90">
        <f>IF(K33&gt;N33,M33-P33,M33)</f>
        <v>0</v>
      </c>
      <c r="S33" s="163"/>
      <c r="T33" s="152"/>
      <c r="U33" s="36"/>
      <c r="V33" s="37"/>
      <c r="W33" s="37"/>
      <c r="X33" s="37"/>
      <c r="Y33" s="37"/>
      <c r="Z33" s="37"/>
      <c r="AA33" s="37"/>
      <c r="AB33" s="42">
        <f t="shared" si="2"/>
        <v>0</v>
      </c>
      <c r="AC33" s="135">
        <f>J33</f>
        <v>0</v>
      </c>
      <c r="AD33" s="133">
        <f t="shared" ref="AD33:AJ36" si="23">IF(ISERR(($Q33+$R33)*U33/$AB33/$T33)=TRUE,0,(ROUND(($Q33+$R33)*U33/$AB33/$T33,6)))</f>
        <v>0</v>
      </c>
      <c r="AE33" s="39">
        <f t="shared" si="23"/>
        <v>0</v>
      </c>
      <c r="AF33" s="39">
        <f t="shared" si="23"/>
        <v>0</v>
      </c>
      <c r="AG33" s="39">
        <f t="shared" si="23"/>
        <v>0</v>
      </c>
      <c r="AH33" s="39">
        <f t="shared" si="23"/>
        <v>0</v>
      </c>
      <c r="AI33" s="39">
        <f t="shared" si="23"/>
        <v>0</v>
      </c>
      <c r="AJ33" s="39">
        <f t="shared" si="23"/>
        <v>0</v>
      </c>
      <c r="AK33" s="131">
        <f>SUM(AD33:AJ33)</f>
        <v>0</v>
      </c>
      <c r="AN33" s="41"/>
    </row>
    <row r="34" spans="1:40" s="40" customFormat="1" ht="14.25" x14ac:dyDescent="0.2">
      <c r="A34" s="43"/>
      <c r="B34" s="31"/>
      <c r="C34" s="97"/>
      <c r="D34" s="32"/>
      <c r="E34" s="32"/>
      <c r="F34" s="32"/>
      <c r="G34" s="32"/>
      <c r="H34" s="127">
        <f t="shared" si="1"/>
        <v>0</v>
      </c>
      <c r="I34" s="33"/>
      <c r="J34" s="34"/>
      <c r="K34" s="91">
        <f>IF(ISERR(H34/J34)=TRUE,0,ROUND(H34/I34,6))</f>
        <v>0</v>
      </c>
      <c r="L34" s="123" t="str">
        <f t="shared" ref="L34:L36" si="24">IF(C34="","0",IF(C34="DPP do 10.000 Kč","0",IF(C34="DPČ do 2.500 Kč","0",(0.338*((D34+F34+G34)/I34*J34)))))</f>
        <v>0</v>
      </c>
      <c r="M34" s="100">
        <f>IF(ISBLANK(D34)= TRUE,0,IF(C34="DPP nebo DPČ do 2500Kč",ROUND(((D34+G34)/(I34))*J34,6),(IF(C34="100% úvazek pro projekt",($D34+$E34+F34+G34),ROUND(((F34+D34+E34+G34)*J34/I34),6)))))</f>
        <v>0</v>
      </c>
      <c r="N34" s="35">
        <f>K34</f>
        <v>0</v>
      </c>
      <c r="O34" s="104" t="str">
        <f>IF(C34="","0",IF(C34="DPP do 10.000 Kč","0",IF(C34="DPČ do 2.500 Kč","0",(0.34*P34))))</f>
        <v>0</v>
      </c>
      <c r="P34" s="95" t="str">
        <f xml:space="preserve"> IF(D34="","",IF(ISBLANK(N34)=TRUE,"doplň HODINOVOU SAZBU", IF(K34&gt;N34, (K34-N34)*J34,0)))</f>
        <v/>
      </c>
      <c r="Q34" s="89" t="str">
        <f>IF(K34&gt;N34,L34-O34,L34)</f>
        <v>0</v>
      </c>
      <c r="R34" s="90">
        <f>IF(K34&gt;N34,M34-P34,M34)</f>
        <v>0</v>
      </c>
      <c r="S34" s="163"/>
      <c r="T34" s="152"/>
      <c r="U34" s="36"/>
      <c r="V34" s="37"/>
      <c r="W34" s="37"/>
      <c r="X34" s="37"/>
      <c r="Y34" s="37"/>
      <c r="Z34" s="37"/>
      <c r="AA34" s="37"/>
      <c r="AB34" s="42">
        <f t="shared" si="2"/>
        <v>0</v>
      </c>
      <c r="AC34" s="136">
        <f>J34</f>
        <v>0</v>
      </c>
      <c r="AD34" s="133">
        <f t="shared" si="23"/>
        <v>0</v>
      </c>
      <c r="AE34" s="39">
        <f t="shared" si="23"/>
        <v>0</v>
      </c>
      <c r="AF34" s="39">
        <f t="shared" si="23"/>
        <v>0</v>
      </c>
      <c r="AG34" s="39">
        <f t="shared" si="23"/>
        <v>0</v>
      </c>
      <c r="AH34" s="39">
        <f t="shared" si="23"/>
        <v>0</v>
      </c>
      <c r="AI34" s="39">
        <f t="shared" si="23"/>
        <v>0</v>
      </c>
      <c r="AJ34" s="39">
        <f t="shared" si="23"/>
        <v>0</v>
      </c>
      <c r="AK34" s="131">
        <f>SUM(AD34:AJ34)</f>
        <v>0</v>
      </c>
      <c r="AN34" s="41"/>
    </row>
    <row r="35" spans="1:40" s="40" customFormat="1" ht="14.25" x14ac:dyDescent="0.2">
      <c r="A35" s="43"/>
      <c r="B35" s="31"/>
      <c r="C35" s="97"/>
      <c r="D35" s="32"/>
      <c r="E35" s="32"/>
      <c r="F35" s="32"/>
      <c r="G35" s="32"/>
      <c r="H35" s="127">
        <f t="shared" si="1"/>
        <v>0</v>
      </c>
      <c r="I35" s="33"/>
      <c r="J35" s="34"/>
      <c r="K35" s="91">
        <f>IF(ISERR(H35/J35)=TRUE,0,ROUND(H35/I35,6))</f>
        <v>0</v>
      </c>
      <c r="L35" s="123" t="str">
        <f t="shared" si="24"/>
        <v>0</v>
      </c>
      <c r="M35" s="100">
        <f>IF(ISBLANK(D35)= TRUE,0,IF(C35="DPP nebo DPČ do 2500Kč",ROUND(((D35+G35)/(I35))*J35,6),(IF(C35="100% úvazek pro projekt",($D35+$E35+F35+G35),ROUND(((F35+D35+E35+G35)*J35/I35),6)))))</f>
        <v>0</v>
      </c>
      <c r="N35" s="35">
        <f>K35</f>
        <v>0</v>
      </c>
      <c r="O35" s="104" t="str">
        <f>IF(C35="","0",IF(C35="DPP do 10.000 Kč","0",IF(C35="DPČ do 2.500 Kč","0",(0.34*P35))))</f>
        <v>0</v>
      </c>
      <c r="P35" s="95" t="str">
        <f xml:space="preserve"> IF(D35="","",IF(ISBLANK(N35)=TRUE,"doplň HODINOVOU SAZBU", IF(K35&gt;N35, (K35-N35)*J35,0)))</f>
        <v/>
      </c>
      <c r="Q35" s="89" t="str">
        <f>IF(K35&gt;N35,L35-O35,L35)</f>
        <v>0</v>
      </c>
      <c r="R35" s="90">
        <f>IF(K35&gt;N35,M35-P35,M35)</f>
        <v>0</v>
      </c>
      <c r="S35" s="163"/>
      <c r="T35" s="152"/>
      <c r="U35" s="36"/>
      <c r="V35" s="37"/>
      <c r="W35" s="37"/>
      <c r="X35" s="37"/>
      <c r="Y35" s="37"/>
      <c r="Z35" s="37"/>
      <c r="AA35" s="37"/>
      <c r="AB35" s="42">
        <f t="shared" si="2"/>
        <v>0</v>
      </c>
      <c r="AC35" s="136">
        <f>J35</f>
        <v>0</v>
      </c>
      <c r="AD35" s="133">
        <f t="shared" si="23"/>
        <v>0</v>
      </c>
      <c r="AE35" s="39">
        <f t="shared" si="23"/>
        <v>0</v>
      </c>
      <c r="AF35" s="39">
        <f t="shared" si="23"/>
        <v>0</v>
      </c>
      <c r="AG35" s="39">
        <f t="shared" si="23"/>
        <v>0</v>
      </c>
      <c r="AH35" s="39">
        <f t="shared" si="23"/>
        <v>0</v>
      </c>
      <c r="AI35" s="39">
        <f t="shared" si="23"/>
        <v>0</v>
      </c>
      <c r="AJ35" s="39">
        <f t="shared" si="23"/>
        <v>0</v>
      </c>
      <c r="AK35" s="131">
        <f>SUM(AD35:AJ35)</f>
        <v>0</v>
      </c>
      <c r="AN35" s="41"/>
    </row>
    <row r="36" spans="1:40" s="40" customFormat="1" ht="15" thickBot="1" x14ac:dyDescent="0.25">
      <c r="A36" s="44"/>
      <c r="B36" s="56"/>
      <c r="C36" s="97"/>
      <c r="D36" s="32"/>
      <c r="E36" s="32"/>
      <c r="F36" s="32"/>
      <c r="G36" s="32"/>
      <c r="H36" s="127">
        <f t="shared" si="1"/>
        <v>0</v>
      </c>
      <c r="I36" s="33"/>
      <c r="J36" s="34"/>
      <c r="K36" s="91">
        <f>IF(ISERR(H36/J36)=TRUE,0,ROUND(H36/I36,6))</f>
        <v>0</v>
      </c>
      <c r="L36" s="123" t="str">
        <f t="shared" si="24"/>
        <v>0</v>
      </c>
      <c r="M36" s="100">
        <f>IF(ISBLANK(D36)= TRUE,0,IF(C36="DPP nebo DPČ do 2500Kč",ROUND(((D36+G36)/(I36))*J36,6),(IF(C36="100% úvazek pro projekt",($D36+$E36+F36+G36),ROUND(((F36+D36+E36+G36)*J36/I36),6)))))</f>
        <v>0</v>
      </c>
      <c r="N36" s="35">
        <f>K36</f>
        <v>0</v>
      </c>
      <c r="O36" s="104" t="str">
        <f>IF(C36="","0",IF(C36="DPP do 10.000 Kč","0",IF(C36="DPČ do 2.500 Kč","0",(0.34*P36))))</f>
        <v>0</v>
      </c>
      <c r="P36" s="95" t="str">
        <f xml:space="preserve"> IF(D36="","",IF(ISBLANK(N36)=TRUE,"doplň HODINOVOU SAZBU", IF(K36&gt;N36, (K36-N36)*J36,0)))</f>
        <v/>
      </c>
      <c r="Q36" s="89" t="str">
        <f>IF(K36&gt;N36,L36-O36,L36)</f>
        <v>0</v>
      </c>
      <c r="R36" s="90">
        <f>IF(K36&gt;N36,M36-P36,M36)</f>
        <v>0</v>
      </c>
      <c r="S36" s="163"/>
      <c r="T36" s="152"/>
      <c r="U36" s="36"/>
      <c r="V36" s="37"/>
      <c r="W36" s="37"/>
      <c r="X36" s="37"/>
      <c r="Y36" s="37"/>
      <c r="Z36" s="37"/>
      <c r="AA36" s="37"/>
      <c r="AB36" s="42">
        <f t="shared" si="2"/>
        <v>0</v>
      </c>
      <c r="AC36" s="138">
        <f>J36</f>
        <v>0</v>
      </c>
      <c r="AD36" s="133">
        <f t="shared" si="23"/>
        <v>0</v>
      </c>
      <c r="AE36" s="39">
        <f t="shared" si="23"/>
        <v>0</v>
      </c>
      <c r="AF36" s="39">
        <f t="shared" si="23"/>
        <v>0</v>
      </c>
      <c r="AG36" s="39">
        <f t="shared" si="23"/>
        <v>0</v>
      </c>
      <c r="AH36" s="39">
        <f t="shared" si="23"/>
        <v>0</v>
      </c>
      <c r="AI36" s="39">
        <f t="shared" si="23"/>
        <v>0</v>
      </c>
      <c r="AJ36" s="39">
        <f t="shared" si="23"/>
        <v>0</v>
      </c>
      <c r="AK36" s="131">
        <f>SUM(AD36:AJ36)</f>
        <v>0</v>
      </c>
      <c r="AN36" s="41"/>
    </row>
    <row r="37" spans="1:40" s="40" customFormat="1" ht="15.75" thickBot="1" x14ac:dyDescent="0.3">
      <c r="A37" s="108" t="s">
        <v>36</v>
      </c>
      <c r="B37" s="45"/>
      <c r="C37" s="98" t="s">
        <v>3</v>
      </c>
      <c r="D37" s="46">
        <f t="shared" ref="D37:J37" si="25">SUM(D33:D36)</f>
        <v>0</v>
      </c>
      <c r="E37" s="46">
        <f t="shared" si="25"/>
        <v>0</v>
      </c>
      <c r="F37" s="46">
        <f t="shared" si="25"/>
        <v>0</v>
      </c>
      <c r="G37" s="46">
        <f t="shared" si="25"/>
        <v>0</v>
      </c>
      <c r="H37" s="128">
        <f t="shared" si="25"/>
        <v>0</v>
      </c>
      <c r="I37" s="46">
        <f t="shared" si="25"/>
        <v>0</v>
      </c>
      <c r="J37" s="46">
        <f t="shared" si="25"/>
        <v>0</v>
      </c>
      <c r="K37" s="102" t="s">
        <v>6</v>
      </c>
      <c r="L37" s="122">
        <f>SUM(L33:L36)</f>
        <v>0</v>
      </c>
      <c r="M37" s="101">
        <f>SUM(M33:M36)</f>
        <v>0</v>
      </c>
      <c r="N37" s="106" t="s">
        <v>6</v>
      </c>
      <c r="O37" s="105">
        <f>SUM(O33:O36)</f>
        <v>0</v>
      </c>
      <c r="P37" s="54">
        <f>SUM(P33:P36)</f>
        <v>0</v>
      </c>
      <c r="Q37" s="96">
        <f>SUM(Q33:Q36)</f>
        <v>0</v>
      </c>
      <c r="R37" s="93">
        <f>SUM(R33:R36)</f>
        <v>0</v>
      </c>
      <c r="S37" s="164"/>
      <c r="T37" s="156" t="s">
        <v>6</v>
      </c>
      <c r="U37" s="47">
        <f t="shared" ref="U37:AA37" si="26">SUM(U33:U36)</f>
        <v>0</v>
      </c>
      <c r="V37" s="48">
        <f t="shared" si="26"/>
        <v>0</v>
      </c>
      <c r="W37" s="48">
        <f t="shared" si="26"/>
        <v>0</v>
      </c>
      <c r="X37" s="48">
        <f t="shared" si="26"/>
        <v>0</v>
      </c>
      <c r="Y37" s="48">
        <f t="shared" si="26"/>
        <v>0</v>
      </c>
      <c r="Z37" s="48">
        <f t="shared" si="26"/>
        <v>0</v>
      </c>
      <c r="AA37" s="48">
        <f t="shared" si="26"/>
        <v>0</v>
      </c>
      <c r="AB37" s="49">
        <f t="shared" si="2"/>
        <v>0</v>
      </c>
      <c r="AC37" s="139"/>
      <c r="AD37" s="134">
        <f t="shared" ref="AD37:AK37" si="27">SUM(AD33:AD36)</f>
        <v>0</v>
      </c>
      <c r="AE37" s="50">
        <f t="shared" si="27"/>
        <v>0</v>
      </c>
      <c r="AF37" s="50">
        <f t="shared" si="27"/>
        <v>0</v>
      </c>
      <c r="AG37" s="50">
        <f t="shared" si="27"/>
        <v>0</v>
      </c>
      <c r="AH37" s="50">
        <f t="shared" si="27"/>
        <v>0</v>
      </c>
      <c r="AI37" s="50">
        <f t="shared" si="27"/>
        <v>0</v>
      </c>
      <c r="AJ37" s="50">
        <f t="shared" si="27"/>
        <v>0</v>
      </c>
      <c r="AK37" s="132">
        <f t="shared" si="27"/>
        <v>0</v>
      </c>
      <c r="AN37" s="41"/>
    </row>
    <row r="38" spans="1:40" s="40" customFormat="1" ht="14.25" x14ac:dyDescent="0.2">
      <c r="A38" s="43"/>
      <c r="B38" s="31"/>
      <c r="C38" s="97"/>
      <c r="D38" s="32"/>
      <c r="E38" s="32"/>
      <c r="F38" s="32"/>
      <c r="G38" s="32"/>
      <c r="H38" s="127">
        <f t="shared" si="1"/>
        <v>0</v>
      </c>
      <c r="I38" s="33"/>
      <c r="J38" s="34"/>
      <c r="K38" s="91">
        <f>IF(ISERR(H38/J38)=TRUE,0,ROUND(H38/I38,6))</f>
        <v>0</v>
      </c>
      <c r="L38" s="123" t="str">
        <f>IF(C38="","0",IF(C38="DPP do 10.000 Kč","0",IF(C38="DPČ do 2.500 Kč","0",(0.338*((D38+F38+G38)/I38*J38)))))</f>
        <v>0</v>
      </c>
      <c r="M38" s="100">
        <f>IF(ISBLANK(D38)= TRUE,0,IF(C38="DPP nebo DPČ do 2500Kč",ROUND(((D38+G38)/(I38))*J38,6),(IF(C38="100% úvazek pro projekt",($D38+$E38+F38+G38),ROUND(((F38+D38+E38+G38)*J38/I38),6)))))</f>
        <v>0</v>
      </c>
      <c r="N38" s="35">
        <f>K38</f>
        <v>0</v>
      </c>
      <c r="O38" s="104" t="str">
        <f>IF(C38="","0",IF(C38="DPP do 10.000 Kč","0",IF(C38="DPČ do 2.500 Kč","0",(0.34*P38))))</f>
        <v>0</v>
      </c>
      <c r="P38" s="95" t="str">
        <f xml:space="preserve"> IF(D38="","",IF(ISBLANK(N38)=TRUE,"doplň HODINOVOU SAZBU", IF(K38&gt;N38, (K38-N38)*J38,0)))</f>
        <v/>
      </c>
      <c r="Q38" s="89" t="str">
        <f>IF(K38&gt;N38,L38-O38,L38)</f>
        <v>0</v>
      </c>
      <c r="R38" s="90">
        <f>IF(K38&gt;N38,M38-P38,M38)</f>
        <v>0</v>
      </c>
      <c r="S38" s="163"/>
      <c r="T38" s="152"/>
      <c r="U38" s="36"/>
      <c r="V38" s="37"/>
      <c r="W38" s="37"/>
      <c r="X38" s="37"/>
      <c r="Y38" s="37"/>
      <c r="Z38" s="37"/>
      <c r="AA38" s="37"/>
      <c r="AB38" s="42">
        <f t="shared" si="2"/>
        <v>0</v>
      </c>
      <c r="AC38" s="135">
        <f>J38</f>
        <v>0</v>
      </c>
      <c r="AD38" s="133">
        <f t="shared" ref="AD38:AJ41" si="28">IF(ISERR(($Q38+$R38)*U38/$AB38/$T38)=TRUE,0,(ROUND(($Q38+$R38)*U38/$AB38/$T38,6)))</f>
        <v>0</v>
      </c>
      <c r="AE38" s="39">
        <f t="shared" si="28"/>
        <v>0</v>
      </c>
      <c r="AF38" s="39">
        <f t="shared" si="28"/>
        <v>0</v>
      </c>
      <c r="AG38" s="39">
        <f t="shared" si="28"/>
        <v>0</v>
      </c>
      <c r="AH38" s="39">
        <f t="shared" si="28"/>
        <v>0</v>
      </c>
      <c r="AI38" s="39">
        <f t="shared" si="28"/>
        <v>0</v>
      </c>
      <c r="AJ38" s="39">
        <f t="shared" si="28"/>
        <v>0</v>
      </c>
      <c r="AK38" s="131">
        <f>SUM(AD38:AJ38)</f>
        <v>0</v>
      </c>
      <c r="AN38" s="41"/>
    </row>
    <row r="39" spans="1:40" s="40" customFormat="1" ht="14.25" x14ac:dyDescent="0.2">
      <c r="A39" s="43"/>
      <c r="B39" s="31"/>
      <c r="C39" s="97"/>
      <c r="D39" s="32"/>
      <c r="E39" s="32"/>
      <c r="F39" s="32"/>
      <c r="G39" s="32"/>
      <c r="H39" s="127">
        <f t="shared" si="1"/>
        <v>0</v>
      </c>
      <c r="I39" s="33"/>
      <c r="J39" s="34"/>
      <c r="K39" s="91">
        <f>IF(ISERR(H39/J39)=TRUE,0,ROUND(H39/I39,6))</f>
        <v>0</v>
      </c>
      <c r="L39" s="123" t="str">
        <f t="shared" ref="L39:L41" si="29">IF(C39="","0",IF(C39="DPP do 10.000 Kč","0",IF(C39="DPČ do 2.500 Kč","0",(0.338*((D39+F39+G39)/I39*J39)))))</f>
        <v>0</v>
      </c>
      <c r="M39" s="100">
        <f>IF(ISBLANK(D39)= TRUE,0,IF(C39="DPP nebo DPČ do 2500Kč",ROUND(((D39+G39)/(I39))*J39,6),(IF(C39="100% úvazek pro projekt",($D39+$E39+F39+G39),ROUND(((F39+D39+E39+G39)*J39/I39),6)))))</f>
        <v>0</v>
      </c>
      <c r="N39" s="35">
        <f>K39</f>
        <v>0</v>
      </c>
      <c r="O39" s="104" t="str">
        <f>IF(C39="","0",IF(C39="DPP do 10.000 Kč","0",IF(C39="DPČ do 2.500 Kč","0",(0.34*P39))))</f>
        <v>0</v>
      </c>
      <c r="P39" s="95" t="str">
        <f xml:space="preserve"> IF(D39="","",IF(ISBLANK(N39)=TRUE,"doplň HODINOVOU SAZBU", IF(K39&gt;N39, (K39-N39)*J39,0)))</f>
        <v/>
      </c>
      <c r="Q39" s="89" t="str">
        <f>IF(K39&gt;N39,L39-O39,L39)</f>
        <v>0</v>
      </c>
      <c r="R39" s="90">
        <f>IF(K39&gt;N39,M39-P39,M39)</f>
        <v>0</v>
      </c>
      <c r="S39" s="163"/>
      <c r="T39" s="152"/>
      <c r="U39" s="36"/>
      <c r="V39" s="37"/>
      <c r="W39" s="37"/>
      <c r="X39" s="37"/>
      <c r="Y39" s="37"/>
      <c r="Z39" s="37"/>
      <c r="AA39" s="37"/>
      <c r="AB39" s="42">
        <f t="shared" si="2"/>
        <v>0</v>
      </c>
      <c r="AC39" s="136">
        <f>J39</f>
        <v>0</v>
      </c>
      <c r="AD39" s="133">
        <f t="shared" si="28"/>
        <v>0</v>
      </c>
      <c r="AE39" s="39">
        <f t="shared" si="28"/>
        <v>0</v>
      </c>
      <c r="AF39" s="39">
        <f t="shared" si="28"/>
        <v>0</v>
      </c>
      <c r="AG39" s="39">
        <f t="shared" si="28"/>
        <v>0</v>
      </c>
      <c r="AH39" s="39">
        <f t="shared" si="28"/>
        <v>0</v>
      </c>
      <c r="AI39" s="39">
        <f t="shared" si="28"/>
        <v>0</v>
      </c>
      <c r="AJ39" s="39">
        <f t="shared" si="28"/>
        <v>0</v>
      </c>
      <c r="AK39" s="131">
        <f>SUM(AD39:AJ39)</f>
        <v>0</v>
      </c>
      <c r="AN39" s="41"/>
    </row>
    <row r="40" spans="1:40" s="40" customFormat="1" ht="14.25" x14ac:dyDescent="0.2">
      <c r="A40" s="43"/>
      <c r="B40" s="31"/>
      <c r="C40" s="97"/>
      <c r="D40" s="32"/>
      <c r="E40" s="32"/>
      <c r="F40" s="32"/>
      <c r="G40" s="32"/>
      <c r="H40" s="127">
        <f t="shared" si="1"/>
        <v>0</v>
      </c>
      <c r="I40" s="33"/>
      <c r="J40" s="34"/>
      <c r="K40" s="91">
        <f>IF(ISERR(H40/J40)=TRUE,0,ROUND(H40/I40,6))</f>
        <v>0</v>
      </c>
      <c r="L40" s="123" t="str">
        <f t="shared" si="29"/>
        <v>0</v>
      </c>
      <c r="M40" s="100">
        <f>IF(ISBLANK(D40)= TRUE,0,IF(C40="DPP nebo DPČ do 2500Kč",ROUND(((D40+G40)/(I40))*J40,6),(IF(C40="100% úvazek pro projekt",($D40+$E40+F40+G40),ROUND(((F40+D40+E40+G40)*J40/I40),6)))))</f>
        <v>0</v>
      </c>
      <c r="N40" s="35">
        <f>K40</f>
        <v>0</v>
      </c>
      <c r="O40" s="104" t="str">
        <f>IF(C40="","0",IF(C40="DPP do 10.000 Kč","0",IF(C40="DPČ do 2.500 Kč","0",(0.34*P40))))</f>
        <v>0</v>
      </c>
      <c r="P40" s="95" t="str">
        <f xml:space="preserve"> IF(D40="","",IF(ISBLANK(N40)=TRUE,"doplň HODINOVOU SAZBU", IF(K40&gt;N40, (K40-N40)*J40,0)))</f>
        <v/>
      </c>
      <c r="Q40" s="89" t="str">
        <f>IF(K40&gt;N40,L40-O40,L40)</f>
        <v>0</v>
      </c>
      <c r="R40" s="90">
        <f>IF(K40&gt;N40,M40-P40,M40)</f>
        <v>0</v>
      </c>
      <c r="S40" s="163"/>
      <c r="T40" s="152"/>
      <c r="U40" s="36"/>
      <c r="V40" s="37"/>
      <c r="W40" s="37"/>
      <c r="X40" s="37"/>
      <c r="Y40" s="37"/>
      <c r="Z40" s="37"/>
      <c r="AA40" s="37"/>
      <c r="AB40" s="42">
        <f t="shared" si="2"/>
        <v>0</v>
      </c>
      <c r="AC40" s="136">
        <f>J40</f>
        <v>0</v>
      </c>
      <c r="AD40" s="133">
        <f t="shared" si="28"/>
        <v>0</v>
      </c>
      <c r="AE40" s="39">
        <f t="shared" si="28"/>
        <v>0</v>
      </c>
      <c r="AF40" s="39">
        <f t="shared" si="28"/>
        <v>0</v>
      </c>
      <c r="AG40" s="39">
        <f t="shared" si="28"/>
        <v>0</v>
      </c>
      <c r="AH40" s="39">
        <f t="shared" si="28"/>
        <v>0</v>
      </c>
      <c r="AI40" s="39">
        <f t="shared" si="28"/>
        <v>0</v>
      </c>
      <c r="AJ40" s="39">
        <f t="shared" si="28"/>
        <v>0</v>
      </c>
      <c r="AK40" s="131">
        <f>SUM(AD40:AJ40)</f>
        <v>0</v>
      </c>
      <c r="AN40" s="41"/>
    </row>
    <row r="41" spans="1:40" s="40" customFormat="1" ht="15" thickBot="1" x14ac:dyDescent="0.25">
      <c r="A41" s="44"/>
      <c r="B41" s="56"/>
      <c r="C41" s="97"/>
      <c r="D41" s="32"/>
      <c r="E41" s="32"/>
      <c r="F41" s="32"/>
      <c r="G41" s="32"/>
      <c r="H41" s="127">
        <f t="shared" si="1"/>
        <v>0</v>
      </c>
      <c r="I41" s="33"/>
      <c r="J41" s="34"/>
      <c r="K41" s="91">
        <f>IF(ISERR(H41/J41)=TRUE,0,ROUND(H41/I41,6))</f>
        <v>0</v>
      </c>
      <c r="L41" s="123" t="str">
        <f t="shared" si="29"/>
        <v>0</v>
      </c>
      <c r="M41" s="100">
        <f>IF(ISBLANK(D41)= TRUE,0,IF(C41="DPP nebo DPČ do 2500Kč",ROUND(((D41+G41)/(I41))*J41,6),(IF(C41="100% úvazek pro projekt",($D41+$E41+F41+G41),ROUND(((F41+D41+E41+G41)*J41/I41),6)))))</f>
        <v>0</v>
      </c>
      <c r="N41" s="35">
        <f>K41</f>
        <v>0</v>
      </c>
      <c r="O41" s="104" t="str">
        <f>IF(C41="","0",IF(C41="DPP do 10.000 Kč","0",IF(C41="DPČ do 2.500 Kč","0",(0.34*P41))))</f>
        <v>0</v>
      </c>
      <c r="P41" s="95" t="str">
        <f xml:space="preserve"> IF(D41="","",IF(ISBLANK(N41)=TRUE,"doplň HODINOVOU SAZBU", IF(K41&gt;N41, (K41-N41)*J41,0)))</f>
        <v/>
      </c>
      <c r="Q41" s="89" t="str">
        <f>IF(K41&gt;N41,L41-O41,L41)</f>
        <v>0</v>
      </c>
      <c r="R41" s="90">
        <f>IF(K41&gt;N41,M41-P41,M41)</f>
        <v>0</v>
      </c>
      <c r="S41" s="163"/>
      <c r="T41" s="152"/>
      <c r="U41" s="36"/>
      <c r="V41" s="37"/>
      <c r="W41" s="37"/>
      <c r="X41" s="37"/>
      <c r="Y41" s="37"/>
      <c r="Z41" s="37"/>
      <c r="AA41" s="37"/>
      <c r="AB41" s="42">
        <f t="shared" si="2"/>
        <v>0</v>
      </c>
      <c r="AC41" s="138">
        <f>J41</f>
        <v>0</v>
      </c>
      <c r="AD41" s="133">
        <f t="shared" si="28"/>
        <v>0</v>
      </c>
      <c r="AE41" s="39">
        <f t="shared" si="28"/>
        <v>0</v>
      </c>
      <c r="AF41" s="39">
        <f t="shared" si="28"/>
        <v>0</v>
      </c>
      <c r="AG41" s="39">
        <f t="shared" si="28"/>
        <v>0</v>
      </c>
      <c r="AH41" s="39">
        <f t="shared" si="28"/>
        <v>0</v>
      </c>
      <c r="AI41" s="39">
        <f t="shared" si="28"/>
        <v>0</v>
      </c>
      <c r="AJ41" s="39">
        <f t="shared" si="28"/>
        <v>0</v>
      </c>
      <c r="AK41" s="131">
        <f>SUM(AD41:AJ41)</f>
        <v>0</v>
      </c>
      <c r="AN41" s="41"/>
    </row>
    <row r="42" spans="1:40" s="40" customFormat="1" ht="15.75" thickBot="1" x14ac:dyDescent="0.3">
      <c r="A42" s="108" t="s">
        <v>36</v>
      </c>
      <c r="B42" s="45"/>
      <c r="C42" s="98" t="s">
        <v>3</v>
      </c>
      <c r="D42" s="46">
        <f t="shared" ref="D42:J42" si="30">SUM(D38:D41)</f>
        <v>0</v>
      </c>
      <c r="E42" s="46">
        <f t="shared" si="30"/>
        <v>0</v>
      </c>
      <c r="F42" s="46">
        <f t="shared" si="30"/>
        <v>0</v>
      </c>
      <c r="G42" s="46">
        <f t="shared" si="30"/>
        <v>0</v>
      </c>
      <c r="H42" s="128">
        <f t="shared" si="30"/>
        <v>0</v>
      </c>
      <c r="I42" s="46">
        <f t="shared" si="30"/>
        <v>0</v>
      </c>
      <c r="J42" s="46">
        <f t="shared" si="30"/>
        <v>0</v>
      </c>
      <c r="K42" s="102" t="s">
        <v>6</v>
      </c>
      <c r="L42" s="122">
        <f>SUM(L38:L41)</f>
        <v>0</v>
      </c>
      <c r="M42" s="101">
        <f>SUM(M38:M41)</f>
        <v>0</v>
      </c>
      <c r="N42" s="106" t="s">
        <v>6</v>
      </c>
      <c r="O42" s="105">
        <f>SUM(O38:O41)</f>
        <v>0</v>
      </c>
      <c r="P42" s="54">
        <f>SUM(P38:P41)</f>
        <v>0</v>
      </c>
      <c r="Q42" s="96">
        <f>SUM(Q38:Q41)</f>
        <v>0</v>
      </c>
      <c r="R42" s="93">
        <f>SUM(R38:R41)</f>
        <v>0</v>
      </c>
      <c r="S42" s="164"/>
      <c r="T42" s="156" t="s">
        <v>6</v>
      </c>
      <c r="U42" s="47">
        <f t="shared" ref="U42:AA42" si="31">SUM(U38:U41)</f>
        <v>0</v>
      </c>
      <c r="V42" s="48">
        <f t="shared" si="31"/>
        <v>0</v>
      </c>
      <c r="W42" s="48">
        <f t="shared" si="31"/>
        <v>0</v>
      </c>
      <c r="X42" s="48">
        <f t="shared" si="31"/>
        <v>0</v>
      </c>
      <c r="Y42" s="48">
        <f t="shared" si="31"/>
        <v>0</v>
      </c>
      <c r="Z42" s="48">
        <f t="shared" si="31"/>
        <v>0</v>
      </c>
      <c r="AA42" s="48">
        <f t="shared" si="31"/>
        <v>0</v>
      </c>
      <c r="AB42" s="49">
        <f t="shared" si="2"/>
        <v>0</v>
      </c>
      <c r="AC42" s="139"/>
      <c r="AD42" s="134">
        <f t="shared" ref="AD42:AK42" si="32">SUM(AD38:AD41)</f>
        <v>0</v>
      </c>
      <c r="AE42" s="50">
        <f t="shared" si="32"/>
        <v>0</v>
      </c>
      <c r="AF42" s="50">
        <f t="shared" si="32"/>
        <v>0</v>
      </c>
      <c r="AG42" s="50">
        <f t="shared" si="32"/>
        <v>0</v>
      </c>
      <c r="AH42" s="50">
        <f t="shared" si="32"/>
        <v>0</v>
      </c>
      <c r="AI42" s="50">
        <f t="shared" si="32"/>
        <v>0</v>
      </c>
      <c r="AJ42" s="50">
        <f t="shared" si="32"/>
        <v>0</v>
      </c>
      <c r="AK42" s="132">
        <f t="shared" si="32"/>
        <v>0</v>
      </c>
      <c r="AN42" s="41"/>
    </row>
    <row r="43" spans="1:40" s="40" customFormat="1" ht="14.25" x14ac:dyDescent="0.2">
      <c r="A43" s="43"/>
      <c r="B43" s="31"/>
      <c r="C43" s="97"/>
      <c r="D43" s="32"/>
      <c r="E43" s="32"/>
      <c r="F43" s="32"/>
      <c r="G43" s="32"/>
      <c r="H43" s="127">
        <f t="shared" si="1"/>
        <v>0</v>
      </c>
      <c r="I43" s="33"/>
      <c r="J43" s="34"/>
      <c r="K43" s="91">
        <f>IF(ISERR(H43/J43)=TRUE,0,ROUND(H43/I43,6))</f>
        <v>0</v>
      </c>
      <c r="L43" s="123" t="str">
        <f>IF(C43="","0",IF(C43="DPP do 10.000 Kč","0",IF(C43="DPČ do 2.500 Kč","0",(0.338*((D43+F43+G43)/I43*J43)))))</f>
        <v>0</v>
      </c>
      <c r="M43" s="100">
        <f>IF(ISBLANK(D43)= TRUE,0,IF(C43="DPP nebo DPČ do 2500Kč",ROUND(((D43+G43)/(I43))*J43,6),(IF(C43="100% úvazek pro projekt",($D43+$E43+F43+G43),ROUND(((F43+D43+E43+G43)*J43/I43),6)))))</f>
        <v>0</v>
      </c>
      <c r="N43" s="35">
        <f>K43</f>
        <v>0</v>
      </c>
      <c r="O43" s="104" t="str">
        <f>IF(C43="","0",IF(C43="DPP do 10.000 Kč","0",IF(C43="DPČ do 2.500 Kč","0",(0.34*P43))))</f>
        <v>0</v>
      </c>
      <c r="P43" s="95" t="str">
        <f xml:space="preserve"> IF(D43="","",IF(ISBLANK(N43)=TRUE,"doplň HODINOVOU SAZBU", IF(K43&gt;N43, (K43-N43)*J43,0)))</f>
        <v/>
      </c>
      <c r="Q43" s="89" t="str">
        <f>IF(K43&gt;N43,L43-O43,L43)</f>
        <v>0</v>
      </c>
      <c r="R43" s="90">
        <f>IF(K43&gt;N43,M43-P43,M43)</f>
        <v>0</v>
      </c>
      <c r="S43" s="163"/>
      <c r="T43" s="152"/>
      <c r="U43" s="36"/>
      <c r="V43" s="37"/>
      <c r="W43" s="37"/>
      <c r="X43" s="37"/>
      <c r="Y43" s="37"/>
      <c r="Z43" s="37"/>
      <c r="AA43" s="37"/>
      <c r="AB43" s="42">
        <f t="shared" si="2"/>
        <v>0</v>
      </c>
      <c r="AC43" s="135">
        <f>J43</f>
        <v>0</v>
      </c>
      <c r="AD43" s="133">
        <f t="shared" ref="AD43:AJ46" si="33">IF(ISERR(($Q43+$R43)*U43/$AB43/$T43)=TRUE,0,(ROUND(($Q43+$R43)*U43/$AB43/$T43,6)))</f>
        <v>0</v>
      </c>
      <c r="AE43" s="39">
        <f t="shared" si="33"/>
        <v>0</v>
      </c>
      <c r="AF43" s="39">
        <f t="shared" si="33"/>
        <v>0</v>
      </c>
      <c r="AG43" s="39">
        <f t="shared" si="33"/>
        <v>0</v>
      </c>
      <c r="AH43" s="39">
        <f t="shared" si="33"/>
        <v>0</v>
      </c>
      <c r="AI43" s="39">
        <f t="shared" si="33"/>
        <v>0</v>
      </c>
      <c r="AJ43" s="39">
        <f t="shared" si="33"/>
        <v>0</v>
      </c>
      <c r="AK43" s="131">
        <f>SUM(AD43:AJ43)</f>
        <v>0</v>
      </c>
      <c r="AN43" s="41"/>
    </row>
    <row r="44" spans="1:40" s="40" customFormat="1" ht="14.25" x14ac:dyDescent="0.2">
      <c r="A44" s="43"/>
      <c r="B44" s="31"/>
      <c r="C44" s="97"/>
      <c r="D44" s="32"/>
      <c r="E44" s="32"/>
      <c r="F44" s="32"/>
      <c r="G44" s="32"/>
      <c r="H44" s="127">
        <f t="shared" si="1"/>
        <v>0</v>
      </c>
      <c r="I44" s="33"/>
      <c r="J44" s="34"/>
      <c r="K44" s="91">
        <f>IF(ISERR(H44/J44)=TRUE,0,ROUND(H44/I44,6))</f>
        <v>0</v>
      </c>
      <c r="L44" s="123" t="str">
        <f t="shared" ref="L44:L46" si="34">IF(C44="","0",IF(C44="DPP do 10.000 Kč","0",IF(C44="DPČ do 2.500 Kč","0",(0.338*((D44+F44+G44)/I44*J44)))))</f>
        <v>0</v>
      </c>
      <c r="M44" s="100">
        <f>IF(ISBLANK(D44)= TRUE,0,IF(C44="DPP nebo DPČ do 2500Kč",ROUND(((D44+G44)/(I44))*J44,6),(IF(C44="100% úvazek pro projekt",($D44+$E44+F44+G44),ROUND(((F44+D44+E44+G44)*J44/I44),6)))))</f>
        <v>0</v>
      </c>
      <c r="N44" s="35">
        <f>K44</f>
        <v>0</v>
      </c>
      <c r="O44" s="104" t="str">
        <f>IF(C44="","0",IF(C44="DPP do 10.000 Kč","0",IF(C44="DPČ do 2.500 Kč","0",(0.34*P44))))</f>
        <v>0</v>
      </c>
      <c r="P44" s="95" t="str">
        <f xml:space="preserve"> IF(D44="","",IF(ISBLANK(N44)=TRUE,"doplň HODINOVOU SAZBU", IF(K44&gt;N44, (K44-N44)*J44,0)))</f>
        <v/>
      </c>
      <c r="Q44" s="89" t="str">
        <f>IF(K44&gt;N44,L44-O44,L44)</f>
        <v>0</v>
      </c>
      <c r="R44" s="90">
        <f>IF(K44&gt;N44,M44-P44,M44)</f>
        <v>0</v>
      </c>
      <c r="S44" s="163"/>
      <c r="T44" s="152"/>
      <c r="U44" s="36"/>
      <c r="V44" s="37"/>
      <c r="W44" s="37"/>
      <c r="X44" s="37"/>
      <c r="Y44" s="37"/>
      <c r="Z44" s="37"/>
      <c r="AA44" s="37"/>
      <c r="AB44" s="42">
        <f t="shared" si="2"/>
        <v>0</v>
      </c>
      <c r="AC44" s="136">
        <f>J44</f>
        <v>0</v>
      </c>
      <c r="AD44" s="133">
        <f t="shared" si="33"/>
        <v>0</v>
      </c>
      <c r="AE44" s="39">
        <f t="shared" si="33"/>
        <v>0</v>
      </c>
      <c r="AF44" s="39">
        <f t="shared" si="33"/>
        <v>0</v>
      </c>
      <c r="AG44" s="39">
        <f t="shared" si="33"/>
        <v>0</v>
      </c>
      <c r="AH44" s="39">
        <f t="shared" si="33"/>
        <v>0</v>
      </c>
      <c r="AI44" s="39">
        <f t="shared" si="33"/>
        <v>0</v>
      </c>
      <c r="AJ44" s="39">
        <f t="shared" si="33"/>
        <v>0</v>
      </c>
      <c r="AK44" s="131">
        <f>SUM(AD44:AJ44)</f>
        <v>0</v>
      </c>
      <c r="AN44" s="41"/>
    </row>
    <row r="45" spans="1:40" s="40" customFormat="1" ht="14.25" x14ac:dyDescent="0.2">
      <c r="A45" s="43"/>
      <c r="B45" s="31"/>
      <c r="C45" s="97"/>
      <c r="D45" s="32"/>
      <c r="E45" s="32"/>
      <c r="F45" s="32"/>
      <c r="G45" s="32"/>
      <c r="H45" s="127">
        <f t="shared" si="1"/>
        <v>0</v>
      </c>
      <c r="I45" s="33"/>
      <c r="J45" s="34"/>
      <c r="K45" s="91">
        <f>IF(ISERR(H45/J45)=TRUE,0,ROUND(H45/I45,6))</f>
        <v>0</v>
      </c>
      <c r="L45" s="123" t="str">
        <f t="shared" si="34"/>
        <v>0</v>
      </c>
      <c r="M45" s="100">
        <f>IF(ISBLANK(D45)= TRUE,0,IF(C45="DPP nebo DPČ do 2500Kč",ROUND(((D45+G45)/(I45))*J45,6),(IF(C45="100% úvazek pro projekt",($D45+$E45+F45+G45),ROUND(((F45+D45+E45+G45)*J45/I45),6)))))</f>
        <v>0</v>
      </c>
      <c r="N45" s="35">
        <f>K45</f>
        <v>0</v>
      </c>
      <c r="O45" s="104" t="str">
        <f>IF(C45="","0",IF(C45="DPP do 10.000 Kč","0",IF(C45="DPČ do 2.500 Kč","0",(0.34*P45))))</f>
        <v>0</v>
      </c>
      <c r="P45" s="95" t="str">
        <f xml:space="preserve"> IF(D45="","",IF(ISBLANK(N45)=TRUE,"doplň HODINOVOU SAZBU", IF(K45&gt;N45, (K45-N45)*J45,0)))</f>
        <v/>
      </c>
      <c r="Q45" s="89" t="str">
        <f>IF(K45&gt;N45,L45-O45,L45)</f>
        <v>0</v>
      </c>
      <c r="R45" s="90">
        <f>IF(K45&gt;N45,M45-P45,M45)</f>
        <v>0</v>
      </c>
      <c r="S45" s="163"/>
      <c r="T45" s="152"/>
      <c r="U45" s="36"/>
      <c r="V45" s="53"/>
      <c r="W45" s="37"/>
      <c r="X45" s="37"/>
      <c r="Y45" s="37"/>
      <c r="Z45" s="37"/>
      <c r="AA45" s="37"/>
      <c r="AB45" s="42">
        <f t="shared" si="2"/>
        <v>0</v>
      </c>
      <c r="AC45" s="136">
        <f>J45</f>
        <v>0</v>
      </c>
      <c r="AD45" s="133">
        <f t="shared" si="33"/>
        <v>0</v>
      </c>
      <c r="AE45" s="39">
        <f t="shared" si="33"/>
        <v>0</v>
      </c>
      <c r="AF45" s="39">
        <f t="shared" si="33"/>
        <v>0</v>
      </c>
      <c r="AG45" s="39">
        <f t="shared" si="33"/>
        <v>0</v>
      </c>
      <c r="AH45" s="39">
        <f t="shared" si="33"/>
        <v>0</v>
      </c>
      <c r="AI45" s="39">
        <f t="shared" si="33"/>
        <v>0</v>
      </c>
      <c r="AJ45" s="39">
        <f t="shared" si="33"/>
        <v>0</v>
      </c>
      <c r="AK45" s="131">
        <f>SUM(AD45:AJ45)</f>
        <v>0</v>
      </c>
      <c r="AN45" s="41"/>
    </row>
    <row r="46" spans="1:40" s="40" customFormat="1" ht="15" thickBot="1" x14ac:dyDescent="0.25">
      <c r="A46" s="44"/>
      <c r="B46" s="56"/>
      <c r="C46" s="97"/>
      <c r="D46" s="32"/>
      <c r="E46" s="32"/>
      <c r="F46" s="32"/>
      <c r="G46" s="32"/>
      <c r="H46" s="127">
        <f t="shared" si="1"/>
        <v>0</v>
      </c>
      <c r="I46" s="33"/>
      <c r="J46" s="34"/>
      <c r="K46" s="91">
        <f>IF(ISERR(H46/J46)=TRUE,0,ROUND(H46/I46,6))</f>
        <v>0</v>
      </c>
      <c r="L46" s="123" t="str">
        <f t="shared" si="34"/>
        <v>0</v>
      </c>
      <c r="M46" s="100">
        <f>IF(ISBLANK(D46)= TRUE,0,IF(C46="DPP nebo DPČ do 2500Kč",ROUND(((D46+G46)/(I46))*J46,6),(IF(C46="100% úvazek pro projekt",($D46+$E46+F46+G46),ROUND(((F46+D46+E46+G46)*J46/I46),6)))))</f>
        <v>0</v>
      </c>
      <c r="N46" s="35">
        <f>K46</f>
        <v>0</v>
      </c>
      <c r="O46" s="104" t="str">
        <f>IF(C46="","0",IF(C46="DPP do 10.000 Kč","0",IF(C46="DPČ do 2.500 Kč","0",(0.34*P46))))</f>
        <v>0</v>
      </c>
      <c r="P46" s="95" t="str">
        <f xml:space="preserve"> IF(D46="","",IF(ISBLANK(N46)=TRUE,"doplň HODINOVOU SAZBU", IF(K46&gt;N46, (K46-N46)*J46,0)))</f>
        <v/>
      </c>
      <c r="Q46" s="89" t="str">
        <f>IF(K46&gt;N46,L46-O46,L46)</f>
        <v>0</v>
      </c>
      <c r="R46" s="90">
        <f>IF(K46&gt;N46,M46-P46,M46)</f>
        <v>0</v>
      </c>
      <c r="S46" s="163"/>
      <c r="T46" s="152"/>
      <c r="U46" s="36"/>
      <c r="V46" s="37"/>
      <c r="W46" s="37"/>
      <c r="X46" s="37"/>
      <c r="Y46" s="37"/>
      <c r="Z46" s="37"/>
      <c r="AA46" s="37"/>
      <c r="AB46" s="57">
        <f t="shared" si="2"/>
        <v>0</v>
      </c>
      <c r="AC46" s="137">
        <f>J46</f>
        <v>0</v>
      </c>
      <c r="AD46" s="133">
        <f t="shared" si="33"/>
        <v>0</v>
      </c>
      <c r="AE46" s="39">
        <f t="shared" si="33"/>
        <v>0</v>
      </c>
      <c r="AF46" s="39">
        <f t="shared" si="33"/>
        <v>0</v>
      </c>
      <c r="AG46" s="39">
        <f t="shared" si="33"/>
        <v>0</v>
      </c>
      <c r="AH46" s="39">
        <f t="shared" si="33"/>
        <v>0</v>
      </c>
      <c r="AI46" s="39">
        <f t="shared" si="33"/>
        <v>0</v>
      </c>
      <c r="AJ46" s="39">
        <f t="shared" si="33"/>
        <v>0</v>
      </c>
      <c r="AK46" s="131">
        <f>SUM(AD46:AJ46)</f>
        <v>0</v>
      </c>
      <c r="AN46" s="41"/>
    </row>
    <row r="47" spans="1:40" s="40" customFormat="1" ht="15.75" thickBot="1" x14ac:dyDescent="0.3">
      <c r="A47" s="108" t="s">
        <v>36</v>
      </c>
      <c r="B47" s="45"/>
      <c r="C47" s="98" t="s">
        <v>3</v>
      </c>
      <c r="D47" s="46">
        <f t="shared" ref="D47:J47" si="35">SUM(D43:D46)</f>
        <v>0</v>
      </c>
      <c r="E47" s="46">
        <f t="shared" si="35"/>
        <v>0</v>
      </c>
      <c r="F47" s="46">
        <f t="shared" si="35"/>
        <v>0</v>
      </c>
      <c r="G47" s="46">
        <f t="shared" si="35"/>
        <v>0</v>
      </c>
      <c r="H47" s="46">
        <f t="shared" si="35"/>
        <v>0</v>
      </c>
      <c r="I47" s="46">
        <f t="shared" si="35"/>
        <v>0</v>
      </c>
      <c r="J47" s="46">
        <f t="shared" si="35"/>
        <v>0</v>
      </c>
      <c r="K47" s="102" t="s">
        <v>6</v>
      </c>
      <c r="L47" s="46">
        <f>SUM(L43:L46)</f>
        <v>0</v>
      </c>
      <c r="M47" s="101">
        <f>SUM(M43:M46)</f>
        <v>0</v>
      </c>
      <c r="N47" s="106" t="s">
        <v>6</v>
      </c>
      <c r="O47" s="105">
        <f>SUM(O43:O46)</f>
        <v>0</v>
      </c>
      <c r="P47" s="54">
        <f>SUM(P43:P46)</f>
        <v>0</v>
      </c>
      <c r="Q47" s="96">
        <f>SUM(Q43:Q46)</f>
        <v>0</v>
      </c>
      <c r="R47" s="93">
        <f>SUM(R43:R46)</f>
        <v>0</v>
      </c>
      <c r="S47" s="164"/>
      <c r="T47" s="156" t="s">
        <v>6</v>
      </c>
      <c r="U47" s="47">
        <f t="shared" ref="U47:AA47" si="36">SUM(U43:U46)</f>
        <v>0</v>
      </c>
      <c r="V47" s="48">
        <f t="shared" si="36"/>
        <v>0</v>
      </c>
      <c r="W47" s="48">
        <f t="shared" si="36"/>
        <v>0</v>
      </c>
      <c r="X47" s="48">
        <f t="shared" si="36"/>
        <v>0</v>
      </c>
      <c r="Y47" s="48">
        <f t="shared" si="36"/>
        <v>0</v>
      </c>
      <c r="Z47" s="48">
        <f t="shared" si="36"/>
        <v>0</v>
      </c>
      <c r="AA47" s="48">
        <f t="shared" si="36"/>
        <v>0</v>
      </c>
      <c r="AB47" s="58">
        <f t="shared" si="2"/>
        <v>0</v>
      </c>
      <c r="AC47" s="59"/>
      <c r="AD47" s="50">
        <f t="shared" ref="AD47:AK47" si="37">SUM(AD43:AD46)</f>
        <v>0</v>
      </c>
      <c r="AE47" s="50">
        <f t="shared" si="37"/>
        <v>0</v>
      </c>
      <c r="AF47" s="50">
        <f t="shared" si="37"/>
        <v>0</v>
      </c>
      <c r="AG47" s="50">
        <f t="shared" si="37"/>
        <v>0</v>
      </c>
      <c r="AH47" s="50">
        <f t="shared" si="37"/>
        <v>0</v>
      </c>
      <c r="AI47" s="50">
        <f t="shared" si="37"/>
        <v>0</v>
      </c>
      <c r="AJ47" s="50">
        <f t="shared" si="37"/>
        <v>0</v>
      </c>
      <c r="AK47" s="132">
        <f t="shared" si="37"/>
        <v>0</v>
      </c>
      <c r="AN47" s="41"/>
    </row>
    <row r="48" spans="1:40" s="118" customFormat="1" ht="17.25" customHeight="1" thickBot="1" x14ac:dyDescent="0.3">
      <c r="A48" s="120" t="s">
        <v>0</v>
      </c>
      <c r="B48" s="109" t="s">
        <v>6</v>
      </c>
      <c r="C48" s="110"/>
      <c r="D48" s="111">
        <f t="shared" ref="D48:J48" si="38">D17+D22+D42+D27+D32+D37+D47</f>
        <v>0</v>
      </c>
      <c r="E48" s="111">
        <f t="shared" si="38"/>
        <v>0</v>
      </c>
      <c r="F48" s="111">
        <f t="shared" si="38"/>
        <v>0</v>
      </c>
      <c r="G48" s="111">
        <f t="shared" si="38"/>
        <v>0</v>
      </c>
      <c r="H48" s="111">
        <f t="shared" si="38"/>
        <v>0</v>
      </c>
      <c r="I48" s="111">
        <f t="shared" si="38"/>
        <v>0</v>
      </c>
      <c r="J48" s="111">
        <f t="shared" si="38"/>
        <v>0</v>
      </c>
      <c r="K48" s="112" t="s">
        <v>6</v>
      </c>
      <c r="L48" s="111">
        <f>L17+L22+L42+L47+L37+L32+L27</f>
        <v>0</v>
      </c>
      <c r="M48" s="113">
        <f>M17+M22+M42+M27+M32+M37+M47</f>
        <v>0</v>
      </c>
      <c r="N48" s="114" t="s">
        <v>11</v>
      </c>
      <c r="O48" s="115">
        <f>O17+O22+O42+O27+O32+O37+O47</f>
        <v>0</v>
      </c>
      <c r="P48" s="116">
        <f>P17+P22+P42+P27+P32+P37+P47</f>
        <v>0</v>
      </c>
      <c r="Q48" s="117">
        <f>Q17+Q22+Q42+Q27+Q32+Q37+Q47</f>
        <v>0</v>
      </c>
      <c r="R48" s="113">
        <f>R17+R22+R42+R27+R32+R37+R47</f>
        <v>0</v>
      </c>
      <c r="S48" s="165"/>
      <c r="T48" s="157" t="s">
        <v>6</v>
      </c>
      <c r="U48" s="48">
        <f>U17+U22+U42</f>
        <v>0</v>
      </c>
      <c r="V48" s="50">
        <f t="shared" ref="V48:AB48" si="39">V17+V22+V27+V32+V37+V42+V47</f>
        <v>0</v>
      </c>
      <c r="W48" s="50">
        <f t="shared" si="39"/>
        <v>0</v>
      </c>
      <c r="X48" s="50">
        <f t="shared" si="39"/>
        <v>0</v>
      </c>
      <c r="Y48" s="50">
        <f t="shared" si="39"/>
        <v>0</v>
      </c>
      <c r="Z48" s="50">
        <f t="shared" si="39"/>
        <v>0</v>
      </c>
      <c r="AA48" s="50">
        <f t="shared" si="39"/>
        <v>0</v>
      </c>
      <c r="AB48" s="143">
        <f t="shared" si="39"/>
        <v>0</v>
      </c>
      <c r="AC48" s="144"/>
      <c r="AD48" s="50">
        <f t="shared" ref="AD48:AK48" si="40">AD17+AD22+AD27+AD32+AD37+AD42+AD47</f>
        <v>0</v>
      </c>
      <c r="AE48" s="50">
        <f t="shared" si="40"/>
        <v>0</v>
      </c>
      <c r="AF48" s="50">
        <f t="shared" si="40"/>
        <v>0</v>
      </c>
      <c r="AG48" s="50">
        <f t="shared" si="40"/>
        <v>0</v>
      </c>
      <c r="AH48" s="50">
        <f t="shared" si="40"/>
        <v>0</v>
      </c>
      <c r="AI48" s="50">
        <f t="shared" si="40"/>
        <v>0</v>
      </c>
      <c r="AJ48" s="50">
        <f t="shared" si="40"/>
        <v>0</v>
      </c>
      <c r="AK48" s="132">
        <f t="shared" si="40"/>
        <v>0</v>
      </c>
      <c r="AN48" s="119"/>
    </row>
    <row r="49" spans="1:40" s="40" customFormat="1" ht="15.75" thickBot="1" x14ac:dyDescent="0.3">
      <c r="A49" s="60" t="s">
        <v>27</v>
      </c>
      <c r="G49" s="61"/>
      <c r="H49" s="61"/>
      <c r="I49" s="61"/>
      <c r="J49" s="217" t="s">
        <v>33</v>
      </c>
      <c r="K49" s="218"/>
      <c r="L49" s="185">
        <f>L48+M48</f>
        <v>0</v>
      </c>
      <c r="M49" s="186"/>
      <c r="N49" s="61"/>
      <c r="O49" s="185">
        <f>O48+P48</f>
        <v>0</v>
      </c>
      <c r="P49" s="186"/>
      <c r="Q49" s="216">
        <f>Q48+R48</f>
        <v>0</v>
      </c>
      <c r="R49" s="186"/>
      <c r="S49" s="167"/>
      <c r="T49" s="168"/>
      <c r="AN49" s="41"/>
    </row>
    <row r="50" spans="1:40" s="40" customFormat="1" ht="15.75" thickBot="1" x14ac:dyDescent="0.3">
      <c r="A50" s="62"/>
      <c r="B50" s="62"/>
      <c r="C50" s="62"/>
      <c r="D50" s="62"/>
      <c r="E50" s="62"/>
      <c r="F50" s="62"/>
      <c r="G50" s="62"/>
      <c r="H50" s="62"/>
      <c r="I50" s="62"/>
      <c r="J50" s="145" t="s">
        <v>28</v>
      </c>
      <c r="K50" s="146"/>
      <c r="L50" s="63">
        <v>0</v>
      </c>
      <c r="M50" s="64">
        <f>M48*L50</f>
        <v>0</v>
      </c>
      <c r="N50" s="65"/>
      <c r="O50" s="147" t="s">
        <v>30</v>
      </c>
      <c r="P50" s="148"/>
      <c r="Q50" s="149"/>
      <c r="R50" s="64">
        <f>R48*L50</f>
        <v>0</v>
      </c>
      <c r="S50" s="166"/>
      <c r="T50" s="67"/>
    </row>
    <row r="51" spans="1:40" s="40" customFormat="1" ht="15.75" thickBot="1" x14ac:dyDescent="0.3">
      <c r="A51" s="68"/>
      <c r="B51" s="68"/>
      <c r="C51" s="68"/>
      <c r="D51" s="68"/>
      <c r="E51" s="68"/>
      <c r="F51" s="68"/>
      <c r="G51" s="68"/>
      <c r="H51" s="68"/>
      <c r="I51" s="68"/>
      <c r="J51" s="187" t="s">
        <v>29</v>
      </c>
      <c r="K51" s="188"/>
      <c r="L51" s="63">
        <v>0</v>
      </c>
      <c r="M51" s="69">
        <f>L51*M48</f>
        <v>0</v>
      </c>
      <c r="N51" s="65"/>
      <c r="O51" s="203" t="s">
        <v>29</v>
      </c>
      <c r="P51" s="204"/>
      <c r="Q51" s="205"/>
      <c r="R51" s="69">
        <f>R48*L51</f>
        <v>0</v>
      </c>
      <c r="S51" s="166"/>
      <c r="T51" s="67"/>
      <c r="AN51" s="41"/>
    </row>
    <row r="52" spans="1:40" s="40" customFormat="1" ht="22.5" customHeight="1" thickBot="1" x14ac:dyDescent="0.3">
      <c r="A52" s="177" t="s">
        <v>14</v>
      </c>
      <c r="B52" s="178"/>
      <c r="C52" s="178"/>
      <c r="D52" s="178"/>
      <c r="E52" s="179"/>
      <c r="F52" s="173"/>
      <c r="G52" s="173"/>
      <c r="H52" s="173"/>
      <c r="I52" s="173"/>
      <c r="J52" s="173"/>
      <c r="K52" s="173"/>
      <c r="L52" s="173"/>
      <c r="M52" s="174"/>
      <c r="N52" s="70"/>
      <c r="O52" s="70"/>
      <c r="P52" s="66"/>
      <c r="S52" s="158"/>
      <c r="T52" s="61"/>
      <c r="AN52" s="41"/>
    </row>
    <row r="53" spans="1:40" s="40" customFormat="1" ht="48.75" customHeight="1" thickBot="1" x14ac:dyDescent="0.25">
      <c r="A53" s="169" t="s">
        <v>15</v>
      </c>
      <c r="B53" s="170"/>
      <c r="C53" s="170"/>
      <c r="D53" s="170"/>
      <c r="E53" s="171"/>
      <c r="F53" s="180"/>
      <c r="G53" s="180"/>
      <c r="H53" s="180"/>
      <c r="I53" s="180"/>
      <c r="J53" s="180"/>
      <c r="K53" s="180"/>
      <c r="L53" s="180"/>
      <c r="M53" s="181"/>
      <c r="N53" s="71"/>
      <c r="O53" s="71"/>
      <c r="P53" s="65"/>
      <c r="S53" s="158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N53" s="41"/>
    </row>
    <row r="54" spans="1:40" s="40" customFormat="1" ht="12.75" customHeight="1" x14ac:dyDescent="0.2">
      <c r="A54" s="72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4"/>
      <c r="N54" s="75"/>
      <c r="O54" s="76"/>
      <c r="P54" s="73"/>
      <c r="S54" s="158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159"/>
      <c r="AK54" s="61"/>
      <c r="AL54" s="61"/>
      <c r="AN54" s="41"/>
    </row>
    <row r="55" spans="1:40" s="40" customFormat="1" ht="15" thickBot="1" x14ac:dyDescent="0.25">
      <c r="A55" s="72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4"/>
      <c r="N55" s="75"/>
      <c r="O55" s="76"/>
      <c r="P55" s="73"/>
      <c r="S55" s="158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N55" s="41"/>
    </row>
    <row r="56" spans="1:40" s="40" customFormat="1" ht="28.5" customHeight="1" thickBot="1" x14ac:dyDescent="0.3">
      <c r="A56" s="182" t="s">
        <v>17</v>
      </c>
      <c r="B56" s="183"/>
      <c r="C56" s="183"/>
      <c r="D56" s="183"/>
      <c r="E56" s="184"/>
      <c r="F56" s="172"/>
      <c r="G56" s="173"/>
      <c r="H56" s="173"/>
      <c r="I56" s="173"/>
      <c r="J56" s="173"/>
      <c r="K56" s="173"/>
      <c r="L56" s="173"/>
      <c r="M56" s="174"/>
      <c r="N56" s="77"/>
      <c r="O56" s="77"/>
      <c r="P56" s="78"/>
      <c r="S56" s="158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N56" s="41"/>
    </row>
    <row r="57" spans="1:40" s="40" customFormat="1" ht="54.75" customHeight="1" thickBot="1" x14ac:dyDescent="0.3">
      <c r="A57" s="169" t="s">
        <v>16</v>
      </c>
      <c r="B57" s="170"/>
      <c r="C57" s="170"/>
      <c r="D57" s="170"/>
      <c r="E57" s="171"/>
      <c r="F57" s="172"/>
      <c r="G57" s="173"/>
      <c r="H57" s="173"/>
      <c r="I57" s="173"/>
      <c r="J57" s="173"/>
      <c r="K57" s="173"/>
      <c r="L57" s="173"/>
      <c r="M57" s="174"/>
      <c r="N57" s="79"/>
      <c r="O57" s="79"/>
      <c r="P57" s="80"/>
      <c r="S57" s="151"/>
      <c r="AN57" s="41"/>
    </row>
    <row r="58" spans="1:4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5"/>
    </row>
    <row r="59" spans="1:4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5"/>
    </row>
    <row r="60" spans="1:4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4"/>
      <c r="P60" s="5"/>
    </row>
    <row r="61" spans="1:40" x14ac:dyDescent="0.2">
      <c r="A61" s="6" t="s">
        <v>4</v>
      </c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8"/>
      <c r="P61" s="7"/>
    </row>
    <row r="62" spans="1:40" ht="12.75" customHeight="1" x14ac:dyDescent="0.2">
      <c r="A62" s="15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4"/>
      <c r="O62" s="8"/>
      <c r="P62" s="9"/>
    </row>
    <row r="63" spans="1:40" x14ac:dyDescent="0.2">
      <c r="A63" s="11"/>
      <c r="B63" s="11"/>
      <c r="C63" s="10"/>
    </row>
    <row r="71" spans="1:2" x14ac:dyDescent="0.2">
      <c r="A71" s="12"/>
      <c r="B71" s="12"/>
    </row>
    <row r="72" spans="1:2" x14ac:dyDescent="0.2">
      <c r="A72" s="12"/>
      <c r="B72" s="12"/>
    </row>
    <row r="73" spans="1:2" x14ac:dyDescent="0.2">
      <c r="A73" s="12"/>
      <c r="B73" s="12"/>
    </row>
  </sheetData>
  <autoFilter ref="A12:L12"/>
  <mergeCells count="45">
    <mergeCell ref="A5:F5"/>
    <mergeCell ref="G5:M5"/>
    <mergeCell ref="N8:R9"/>
    <mergeCell ref="A1:M1"/>
    <mergeCell ref="A3:F3"/>
    <mergeCell ref="G3:M3"/>
    <mergeCell ref="A4:F4"/>
    <mergeCell ref="G4:M4"/>
    <mergeCell ref="A6:F6"/>
    <mergeCell ref="G6:M6"/>
    <mergeCell ref="A8:M9"/>
    <mergeCell ref="T8:AC9"/>
    <mergeCell ref="AD8:AK9"/>
    <mergeCell ref="O51:Q51"/>
    <mergeCell ref="K10:K11"/>
    <mergeCell ref="L10:L11"/>
    <mergeCell ref="M10:M11"/>
    <mergeCell ref="N10:N11"/>
    <mergeCell ref="O10:O11"/>
    <mergeCell ref="P10:P11"/>
    <mergeCell ref="O49:P49"/>
    <mergeCell ref="Q49:R49"/>
    <mergeCell ref="J49:K49"/>
    <mergeCell ref="U10:AB10"/>
    <mergeCell ref="AD10:AK10"/>
    <mergeCell ref="T10:T11"/>
    <mergeCell ref="J10:J11"/>
    <mergeCell ref="Q10:Q11"/>
    <mergeCell ref="R10:R11"/>
    <mergeCell ref="A10:A11"/>
    <mergeCell ref="B10:B11"/>
    <mergeCell ref="C10:C11"/>
    <mergeCell ref="D10:G10"/>
    <mergeCell ref="I10:I11"/>
    <mergeCell ref="A57:E57"/>
    <mergeCell ref="F57:M57"/>
    <mergeCell ref="H10:H11"/>
    <mergeCell ref="A52:E52"/>
    <mergeCell ref="F52:M52"/>
    <mergeCell ref="A53:E53"/>
    <mergeCell ref="F53:M53"/>
    <mergeCell ref="A56:E56"/>
    <mergeCell ref="F56:M56"/>
    <mergeCell ref="L49:M49"/>
    <mergeCell ref="J51:K51"/>
  </mergeCells>
  <dataValidations xWindow="470" yWindow="513" count="14">
    <dataValidation type="list" allowBlank="1" showInputMessage="1" showErrorMessage="1" sqref="B13:B16 B18:B21 B23:B26 B28:B31 B33:B36 B38:B41 B43:B46">
      <formula1>"leden, únor, březen, duben, květen, červen, červenec, srpen, září, říjen, listopad, prosinec"</formula1>
    </dataValidation>
    <dataValidation type="list" allowBlank="1" showErrorMessage="1" sqref="B17 B22 B27 B32 B37 B42 B47">
      <formula1>"leden, únor, březen, duben, květen, červen, červenec, srpen, září, říjen, listopad, prosinec"</formula1>
    </dataValidation>
    <dataValidation allowBlank="1" showErrorMessage="1" sqref="Z49:AK49 U49:Y65536 N52:T65536 Z50:AN65536 O10:S11 N1:N8 O1:AC7 AO21:AO65536 G1:K10 T8 B58:B62 A64:B65536 C37 C58:M65536 B54:M55 D11:G11 B12:AK12 C7:C11 D7:F10 B1:B10 C22 A1:A62 C1:F2 C42 B48:B51 AL30:AL49 C32 C27 T49 L1:M11 M50:T51 U10:AK11 AE1:AK7 AD1:AD8 C17 AL1:AL26 C47:C51 AM1:AM49 AP1:IV1048576 N49:O49 Q49 D49:J51 L49"/>
    <dataValidation type="custom" allowBlank="1" showInputMessage="1" showErrorMessage="1" sqref="AO1:AO13 AO17 AO19:AO20">
      <formula1>AO2</formula1>
    </dataValidation>
    <dataValidation allowBlank="1" showInputMessage="1" showErrorMessage="1" prompt="vlož způsobilou hod. sazbu" sqref="N38:N41 N13:N16 N18:N21 N23:N26 N28:N31 N33:N36 N43:N46"/>
    <dataValidation allowBlank="1" showInputMessage="1" showErrorMessage="1" prompt="Vlož kurz (pro přepočet)! " sqref="T13:T16 T18:T21 T23:T26 T28:T31 T33:T36 T38:T41 T43:T46"/>
    <dataValidation allowBlank="1" showInputMessage="1" showErrorMessage="1" prompt="Vyplňte kurz platný v měsíci, kdy je výdaj předkládán ke kontrole" sqref="T10:T11"/>
    <dataValidation type="custom" allowBlank="1" showInputMessage="1" showErrorMessage="1" sqref="AO16">
      <formula1>#REF!</formula1>
    </dataValidation>
    <dataValidation allowBlank="1" showInputMessage="1" showErrorMessage="1" prompt="vložte % pro tvorbu FKSP_x000a_" sqref="L51"/>
    <dataValidation allowBlank="1" showInputMessage="1" showErrorMessage="1" prompt="vložte % úrazového pojištění " sqref="L50"/>
    <dataValidation type="custom" allowBlank="1" showInputMessage="1" showErrorMessage="1" sqref="AO14:AO15 AO18">
      <formula1>#REF!</formula1>
    </dataValidation>
    <dataValidation type="custom" allowBlank="1" showInputMessage="1" showErrorMessage="1" sqref="AN3:AN49 Q13:S16 Q18:S21 Q23:S26 Q28:S31 Q33:S36 Q38:S41 Q43:S46">
      <formula1>Q3</formula1>
    </dataValidation>
    <dataValidation allowBlank="1" showInputMessage="1" showErrorMessage="1" prompt="Kontrolor kontroluje obvyklou hodinouvou mzdu a případně ji (&quot;natvrdo&quot;) upraví. _x000a__x000a_(dle příloh PPŽ bez odvodů SZ a ZP u DPP/DPČ a u nových pracovních pozic bez histori !!!)" sqref="N10:N11"/>
    <dataValidation type="list" allowBlank="1" showErrorMessage="1" sqref="C13:C16 C18:C21 C23:C26 C28:C31 C33:C36 C38:C41 C43:C46">
      <formula1>"Pracovní smlouva - plný úvazek, Pracovní smlouva - částečný úvazek, DPP do 10.000 Kč, DPP nad 10.000 Kč, DPČ do 2.500 Kč, DPČ nad 2.500 Kč, DPČ do 3.000 Kč, DPČ nad 3.000 Kč"</formula1>
    </dataValidation>
  </dataValidations>
  <printOptions horizontalCentered="1"/>
  <pageMargins left="0" right="0" top="0.59055118110236227" bottom="0.78740157480314965" header="0.51181102362204722" footer="0.51181102362204722"/>
  <pageSetup paperSize="9" scale="46" orientation="landscape" cellComments="asDisplayed" r:id="rId1"/>
  <headerFooter alignWithMargins="0">
    <oddHeader>&amp;C&amp;"Arial,Tučné"&amp;12&amp;F</oddHeader>
    <oddFooter xml:space="preserve">&amp;L&amp;D&amp;CND verze č. 1&amp;R[Stránka] z &amp;N
</oddFooter>
  </headerFooter>
  <colBreaks count="1" manualBreakCount="1">
    <brk id="13" max="6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 mezd </vt:lpstr>
      <vt:lpstr>List2</vt:lpstr>
      <vt:lpstr>'Rekapitulace mezd '!Oblast_tisku</vt:lpstr>
    </vt:vector>
  </TitlesOfParts>
  <Company>CRR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Jiri.Ruzek@crr.cz</dc:creator>
  <cp:lastModifiedBy>Růžek Jiří</cp:lastModifiedBy>
  <cp:lastPrinted>2018-12-10T08:04:40Z</cp:lastPrinted>
  <dcterms:created xsi:type="dcterms:W3CDTF">2008-01-11T13:41:39Z</dcterms:created>
  <dcterms:modified xsi:type="dcterms:W3CDTF">2019-07-25T11:43:29Z</dcterms:modified>
</cp:coreProperties>
</file>